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20640" windowHeight="9435"/>
  </bookViews>
  <sheets>
    <sheet name="ORÇAMENTO" sheetId="1" r:id="rId1"/>
    <sheet name="CRONOGRAMA" sheetId="3" r:id="rId2"/>
  </sheets>
  <definedNames>
    <definedName name="AC">#REF!</definedName>
    <definedName name="_xlnm.Print_Area" localSheetId="1">CRONOGRAMA!$A$1:$K$25</definedName>
    <definedName name="_xlnm.Print_Area" localSheetId="0">ORÇAMENTO!$A$1:$I$46</definedName>
    <definedName name="BDI">#REF!</definedName>
    <definedName name="DF">#REF!</definedName>
    <definedName name="_xlnm.Print_Titles" localSheetId="0">ORÇAMENTO!$2:$12</definedName>
    <definedName name="TL">#REF!</definedName>
    <definedName name="TR">#REF!</definedName>
    <definedName name="TRIB">#REF!</definedName>
  </definedNames>
  <calcPr calcId="144525"/>
</workbook>
</file>

<file path=xl/calcChain.xml><?xml version="1.0" encoding="utf-8"?>
<calcChain xmlns="http://schemas.openxmlformats.org/spreadsheetml/2006/main">
  <c r="A19" i="3" l="1"/>
  <c r="B10" i="3"/>
  <c r="B7" i="3"/>
  <c r="B5" i="3" l="1"/>
  <c r="B4" i="3"/>
  <c r="B8" i="3" l="1"/>
  <c r="B9" i="3"/>
  <c r="H14" i="1" l="1"/>
  <c r="I14" i="1"/>
  <c r="L14" i="3"/>
  <c r="L8" i="3" l="1"/>
  <c r="L13" i="3"/>
  <c r="L12" i="3"/>
  <c r="L11" i="3"/>
  <c r="L9" i="3" l="1"/>
  <c r="L10" i="3"/>
  <c r="I16" i="3" l="1"/>
  <c r="L7" i="3" l="1"/>
  <c r="G4" i="1" l="1"/>
</calcChain>
</file>

<file path=xl/sharedStrings.xml><?xml version="1.0" encoding="utf-8"?>
<sst xmlns="http://schemas.openxmlformats.org/spreadsheetml/2006/main" count="111" uniqueCount="94">
  <si>
    <t>CODIGO</t>
  </si>
  <si>
    <t>DESCRIÇÃO</t>
  </si>
  <si>
    <t>QUANTIDADE</t>
  </si>
  <si>
    <t>UNIDADE</t>
  </si>
  <si>
    <t>PLANILHA ORÇAMENTÁRIA</t>
  </si>
  <si>
    <t>REFERENCIA:</t>
  </si>
  <si>
    <t>ENDEREÇO:</t>
  </si>
  <si>
    <t>VALOR TOTAL COM BDI:</t>
  </si>
  <si>
    <t>BDI:</t>
  </si>
  <si>
    <t>EMPREENDIMENTO:</t>
  </si>
  <si>
    <t>ITEM</t>
  </si>
  <si>
    <t>m³</t>
  </si>
  <si>
    <t>m²</t>
  </si>
  <si>
    <t>m</t>
  </si>
  <si>
    <t>VALOR UNIT. MAT.</t>
  </si>
  <si>
    <t>VALOR TOTAL S/BDI</t>
  </si>
  <si>
    <t>VALOR UNIT.  M.O.</t>
  </si>
  <si>
    <t>VALOR TOTAL +BDI</t>
  </si>
  <si>
    <t>TOTAL GERAL</t>
  </si>
  <si>
    <t>CRONOGRAMA  FÍSICO - FINANCEIRO</t>
  </si>
  <si>
    <t>OBRA :</t>
  </si>
  <si>
    <t>LOCAL:</t>
  </si>
  <si>
    <t>DISCRIMINAÇÃO DOS SERVIÇOS</t>
  </si>
  <si>
    <t>VALOR C/BDI (R$)</t>
  </si>
  <si>
    <t>mês-01</t>
  </si>
  <si>
    <t>mês-02</t>
  </si>
  <si>
    <t>mês-03</t>
  </si>
  <si>
    <t>Total do Mês</t>
  </si>
  <si>
    <t>Total  Acumulado</t>
  </si>
  <si>
    <t>tx</t>
  </si>
  <si>
    <t>02.08.020</t>
  </si>
  <si>
    <t>Placa de identificação para obra</t>
  </si>
  <si>
    <t>02.09.030</t>
  </si>
  <si>
    <t>Limpeza manual do terreno, inclusive troncos até 5 cm de diâmetro, com caminhão à disposição, dentro da obra, até o raio de 1,0 km</t>
  </si>
  <si>
    <t>02.10.020</t>
  </si>
  <si>
    <t>Locação de obra de edificação</t>
  </si>
  <si>
    <t>kg</t>
  </si>
  <si>
    <t>06.01.020</t>
  </si>
  <si>
    <t>Escavação manual em solo de 1ª e 2ª categoria em campo aberto</t>
  </si>
  <si>
    <t>06.12.020</t>
  </si>
  <si>
    <t>Aterro manual apiloado de área interna com maço de 30 kg</t>
  </si>
  <si>
    <t>09.01.020</t>
  </si>
  <si>
    <t>Forma em madeira comum para fundação</t>
  </si>
  <si>
    <t>10.01.040</t>
  </si>
  <si>
    <t>Armadura em barra de aço CA-50 (A ou B) fyk= 500 MPa</t>
  </si>
  <si>
    <t>10.01.060</t>
  </si>
  <si>
    <t>Armadura em barra de aço CA-60 (A ou B) fyk= 600 MPa</t>
  </si>
  <si>
    <t>11.01.160</t>
  </si>
  <si>
    <t>Concreto usinado, fck = 30,0 MPa</t>
  </si>
  <si>
    <t>11.04.040</t>
  </si>
  <si>
    <t>Concreto não estrutural executado no local, mínimo 200 kg cimento / m³</t>
  </si>
  <si>
    <t>11.16.040</t>
  </si>
  <si>
    <t>Lançamento e adensamento de concreto ou massa em fundação</t>
  </si>
  <si>
    <t>11.16.080</t>
  </si>
  <si>
    <t>Lançamento e adensamento de concreto ou massa por bombeamento</t>
  </si>
  <si>
    <t>11.18.040</t>
  </si>
  <si>
    <t>Lastro de pedra britada</t>
  </si>
  <si>
    <t>11.18.190</t>
  </si>
  <si>
    <t>Enchimento de nichos com poliestireno expandido do tipo P-1</t>
  </si>
  <si>
    <t>12.05.010</t>
  </si>
  <si>
    <t>12.05.150</t>
  </si>
  <si>
    <t>Estaca escavada mecanicamente, diâmetro de 40 cm até 50 t</t>
  </si>
  <si>
    <t>17.03.020</t>
  </si>
  <si>
    <t>Cimentado desempenado</t>
  </si>
  <si>
    <t>55.01.020</t>
  </si>
  <si>
    <t>Limpeza final da obra</t>
  </si>
  <si>
    <t>2.01</t>
  </si>
  <si>
    <t>2.02</t>
  </si>
  <si>
    <t>3.01</t>
  </si>
  <si>
    <t>3.02</t>
  </si>
  <si>
    <t>3.03</t>
  </si>
  <si>
    <t>3.04</t>
  </si>
  <si>
    <t>3.05</t>
  </si>
  <si>
    <t>3.06</t>
  </si>
  <si>
    <t>1.01</t>
  </si>
  <si>
    <t>1.02</t>
  </si>
  <si>
    <t>1.03</t>
  </si>
  <si>
    <t>Manduri, 19 de Fevereiro de 2018.</t>
  </si>
  <si>
    <t>EXECUÇÃO DE FUNDAÇÕES E BASE EM CONCRETO ARMADO PARA RESERVATÓRIO DE 250.000 LITROS</t>
  </si>
  <si>
    <t>Taxa de mobilização e desmobilização de equipamentos para execução de estaca escavada</t>
  </si>
  <si>
    <t>Tabela de preços "CPOS  - 171-COM DESONERAÇÃO"</t>
  </si>
  <si>
    <t>FUNDAÇÃO PROFUNDA - ESTACAS</t>
  </si>
  <si>
    <t>INFRAESTRUTURA - BASE RESERVATÓRIO</t>
  </si>
  <si>
    <t>SERVIÇOS COMPLEMENTARES</t>
  </si>
  <si>
    <t>4.01</t>
  </si>
  <si>
    <t>3.07</t>
  </si>
  <si>
    <t>3.08</t>
  </si>
  <si>
    <t>3.09</t>
  </si>
  <si>
    <t>3.10</t>
  </si>
  <si>
    <t>2.03</t>
  </si>
  <si>
    <t>2.04</t>
  </si>
  <si>
    <t>SERVIÇOS PRELIMINARES</t>
  </si>
  <si>
    <t>2.05</t>
  </si>
  <si>
    <t>Rua José Felipe Ribeiro, s/n - Manduri -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</si>
</sst>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);\-#,##0"/>
    <numFmt numFmtId="165" formatCode="0\.00"/>
    <numFmt numFmtId="166" formatCode="&quot;R$&quot;\ #,##0.00"/>
    <numFmt numFmtId="167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FF"/>
      <name val="Times New Roman"/>
      <family val="1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26" fillId="0" borderId="0" applyFont="0" applyFill="0" applyBorder="0" applyAlignment="0" applyProtection="0"/>
  </cellStyleXfs>
  <cellXfs count="226">
    <xf numFmtId="0" fontId="0" fillId="0" borderId="0" xfId="0"/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164" fontId="2" fillId="4" borderId="0" xfId="0" applyNumberFormat="1" applyFont="1" applyFill="1" applyBorder="1" applyAlignment="1">
      <alignment horizontal="left" wrapText="1"/>
    </xf>
    <xf numFmtId="164" fontId="2" fillId="4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vertical="center"/>
      <protection hidden="1"/>
    </xf>
    <xf numFmtId="43" fontId="17" fillId="0" borderId="41" xfId="2" applyFont="1" applyBorder="1" applyAlignment="1" applyProtection="1">
      <alignment horizontal="right" vertical="center"/>
      <protection hidden="1"/>
    </xf>
    <xf numFmtId="0" fontId="21" fillId="0" borderId="46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vertical="center" wrapText="1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 wrapText="1"/>
      <protection hidden="1"/>
    </xf>
    <xf numFmtId="43" fontId="15" fillId="0" borderId="41" xfId="0" applyNumberFormat="1" applyFont="1" applyBorder="1" applyAlignment="1" applyProtection="1">
      <alignment vertical="center"/>
      <protection hidden="1"/>
    </xf>
    <xf numFmtId="0" fontId="15" fillId="0" borderId="39" xfId="0" applyFont="1" applyBorder="1" applyAlignment="1" applyProtection="1">
      <alignment vertical="center"/>
      <protection hidden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0" fillId="6" borderId="48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17" fillId="6" borderId="17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2" borderId="22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164" fontId="2" fillId="4" borderId="17" xfId="0" applyNumberFormat="1" applyFont="1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164" fontId="2" fillId="4" borderId="19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1" xfId="0" quotePrefix="1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 wrapText="1"/>
      <protection hidden="1"/>
    </xf>
    <xf numFmtId="0" fontId="0" fillId="3" borderId="12" xfId="0" applyFill="1" applyBorder="1" applyAlignment="1" applyProtection="1">
      <alignment horizontal="center" wrapText="1"/>
      <protection hidden="1"/>
    </xf>
    <xf numFmtId="0" fontId="0" fillId="4" borderId="0" xfId="0" applyFill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4" fontId="0" fillId="2" borderId="29" xfId="0" applyNumberFormat="1" applyFill="1" applyBorder="1" applyProtection="1"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165" fontId="6" fillId="4" borderId="33" xfId="0" applyNumberFormat="1" applyFont="1" applyFill="1" applyBorder="1" applyAlignment="1" applyProtection="1">
      <alignment horizontal="left" wrapText="1"/>
      <protection hidden="1"/>
    </xf>
    <xf numFmtId="0" fontId="5" fillId="4" borderId="36" xfId="0" applyFont="1" applyFill="1" applyBorder="1" applyAlignment="1" applyProtection="1">
      <alignment horizontal="left"/>
      <protection hidden="1"/>
    </xf>
    <xf numFmtId="164" fontId="3" fillId="4" borderId="34" xfId="0" applyNumberFormat="1" applyFont="1" applyFill="1" applyBorder="1" applyAlignment="1" applyProtection="1">
      <alignment horizontal="left" wrapText="1"/>
      <protection hidden="1"/>
    </xf>
    <xf numFmtId="4" fontId="2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0" xfId="0" applyNumberFormat="1" applyFont="1" applyFill="1" applyBorder="1" applyAlignment="1" applyProtection="1">
      <alignment horizontal="left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165" fontId="6" fillId="4" borderId="31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164" fontId="3" fillId="4" borderId="3" xfId="0" applyNumberFormat="1" applyFont="1" applyFill="1" applyBorder="1" applyAlignment="1" applyProtection="1">
      <alignment horizontal="left" wrapText="1"/>
      <protection hidden="1"/>
    </xf>
    <xf numFmtId="4" fontId="2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2" xfId="0" applyNumberFormat="1" applyFont="1" applyFill="1" applyBorder="1" applyAlignment="1" applyProtection="1">
      <alignment horizontal="left" wrapText="1"/>
      <protection hidden="1"/>
    </xf>
    <xf numFmtId="0" fontId="0" fillId="2" borderId="35" xfId="0" applyFill="1" applyBorder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164" fontId="2" fillId="4" borderId="28" xfId="0" applyNumberFormat="1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left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0" fillId="5" borderId="28" xfId="0" applyFill="1" applyBorder="1" applyProtection="1">
      <protection hidden="1"/>
    </xf>
    <xf numFmtId="4" fontId="0" fillId="5" borderId="29" xfId="0" applyNumberFormat="1" applyFill="1" applyBorder="1" applyProtection="1">
      <protection hidden="1"/>
    </xf>
    <xf numFmtId="0" fontId="0" fillId="5" borderId="0" xfId="0" applyFill="1" applyProtection="1">
      <protection hidden="1"/>
    </xf>
    <xf numFmtId="0" fontId="28" fillId="4" borderId="0" xfId="0" applyFont="1" applyFill="1" applyProtection="1">
      <protection locked="0"/>
    </xf>
    <xf numFmtId="0" fontId="28" fillId="4" borderId="0" xfId="0" applyFont="1" applyFill="1" applyAlignment="1" applyProtection="1">
      <alignment horizontal="center" vertical="center"/>
      <protection locked="0"/>
    </xf>
    <xf numFmtId="0" fontId="28" fillId="4" borderId="0" xfId="0" applyFont="1" applyFill="1" applyProtection="1">
      <protection hidden="1"/>
    </xf>
    <xf numFmtId="0" fontId="28" fillId="4" borderId="0" xfId="0" applyFont="1" applyFill="1" applyBorder="1" applyProtection="1">
      <protection hidden="1"/>
    </xf>
    <xf numFmtId="167" fontId="28" fillId="4" borderId="0" xfId="0" applyNumberFormat="1" applyFont="1" applyFill="1" applyBorder="1" applyProtection="1">
      <protection hidden="1"/>
    </xf>
    <xf numFmtId="0" fontId="28" fillId="4" borderId="0" xfId="0" applyFont="1" applyFill="1" applyAlignment="1" applyProtection="1">
      <alignment vertical="top" wrapText="1"/>
      <protection hidden="1"/>
    </xf>
    <xf numFmtId="4" fontId="2" fillId="4" borderId="0" xfId="0" applyNumberFormat="1" applyFont="1" applyFill="1" applyBorder="1" applyAlignment="1" applyProtection="1">
      <alignment horizontal="left" wrapText="1"/>
      <protection hidden="1"/>
    </xf>
    <xf numFmtId="0" fontId="28" fillId="4" borderId="0" xfId="0" applyFont="1" applyFill="1" applyBorder="1" applyAlignment="1" applyProtection="1">
      <alignment vertical="top" wrapText="1"/>
      <protection hidden="1"/>
    </xf>
    <xf numFmtId="0" fontId="4" fillId="4" borderId="0" xfId="0" applyFont="1" applyFill="1" applyBorder="1" applyAlignment="1" applyProtection="1">
      <alignment vertical="top" wrapText="1"/>
      <protection hidden="1"/>
    </xf>
    <xf numFmtId="164" fontId="3" fillId="4" borderId="36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 wrapText="1"/>
      <protection hidden="1"/>
    </xf>
    <xf numFmtId="0" fontId="16" fillId="0" borderId="41" xfId="0" applyFont="1" applyBorder="1" applyAlignment="1" applyProtection="1">
      <alignment vertical="center" wrapText="1"/>
      <protection hidden="1"/>
    </xf>
    <xf numFmtId="4" fontId="0" fillId="4" borderId="0" xfId="0" applyNumberFormat="1" applyFill="1" applyBorder="1" applyAlignment="1">
      <alignment horizontal="left"/>
    </xf>
    <xf numFmtId="165" fontId="6" fillId="4" borderId="54" xfId="0" applyNumberFormat="1" applyFont="1" applyFill="1" applyBorder="1" applyAlignment="1" applyProtection="1">
      <alignment horizontal="left" wrapText="1"/>
      <protection hidden="1"/>
    </xf>
    <xf numFmtId="4" fontId="2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55" xfId="0" applyNumberFormat="1" applyFont="1" applyFill="1" applyBorder="1" applyAlignment="1" applyProtection="1">
      <alignment horizontal="left" wrapText="1"/>
      <protection hidden="1"/>
    </xf>
    <xf numFmtId="0" fontId="5" fillId="4" borderId="34" xfId="0" applyFont="1" applyFill="1" applyBorder="1" applyAlignment="1" applyProtection="1">
      <alignment horizontal="left"/>
      <protection hidden="1"/>
    </xf>
    <xf numFmtId="4" fontId="28" fillId="4" borderId="0" xfId="0" applyNumberFormat="1" applyFont="1" applyFill="1" applyProtection="1">
      <protection locked="0"/>
    </xf>
    <xf numFmtId="0" fontId="6" fillId="0" borderId="0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6" fontId="8" fillId="2" borderId="8" xfId="0" applyNumberFormat="1" applyFont="1" applyFill="1" applyBorder="1" applyAlignment="1" applyProtection="1">
      <alignment horizontal="center"/>
      <protection locked="0"/>
    </xf>
    <xf numFmtId="166" fontId="8" fillId="2" borderId="0" xfId="0" applyNumberFormat="1" applyFont="1" applyFill="1" applyBorder="1" applyAlignment="1" applyProtection="1">
      <alignment horizontal="center"/>
      <protection locked="0"/>
    </xf>
    <xf numFmtId="166" fontId="8" fillId="2" borderId="18" xfId="0" applyNumberFormat="1" applyFont="1" applyFill="1" applyBorder="1" applyAlignment="1" applyProtection="1">
      <alignment horizontal="center"/>
      <protection locked="0"/>
    </xf>
    <xf numFmtId="166" fontId="8" fillId="2" borderId="6" xfId="0" applyNumberFormat="1" applyFont="1" applyFill="1" applyBorder="1" applyAlignment="1" applyProtection="1">
      <alignment horizontal="center"/>
      <protection locked="0"/>
    </xf>
    <xf numFmtId="166" fontId="8" fillId="2" borderId="5" xfId="0" applyNumberFormat="1" applyFont="1" applyFill="1" applyBorder="1" applyAlignment="1" applyProtection="1">
      <alignment horizontal="center"/>
      <protection locked="0"/>
    </xf>
    <xf numFmtId="166" fontId="8" fillId="2" borderId="21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0" fontId="0" fillId="2" borderId="6" xfId="0" applyNumberFormat="1" applyFill="1" applyBorder="1" applyAlignment="1" applyProtection="1">
      <alignment horizontal="center"/>
      <protection hidden="1"/>
    </xf>
    <xf numFmtId="10" fontId="0" fillId="2" borderId="5" xfId="0" applyNumberFormat="1" applyFill="1" applyBorder="1" applyAlignment="1" applyProtection="1">
      <alignment horizontal="center"/>
      <protection hidden="1"/>
    </xf>
    <xf numFmtId="10" fontId="0" fillId="2" borderId="21" xfId="0" applyNumberFormat="1" applyFill="1" applyBorder="1" applyAlignment="1" applyProtection="1">
      <alignment horizontal="center"/>
      <protection hidden="1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vertical="center"/>
      <protection locked="0"/>
    </xf>
    <xf numFmtId="0" fontId="6" fillId="0" borderId="0" xfId="0" applyFont="1" applyProtection="1">
      <protection hidden="1"/>
    </xf>
    <xf numFmtId="0" fontId="15" fillId="0" borderId="52" xfId="0" applyFont="1" applyBorder="1" applyAlignment="1" applyProtection="1">
      <alignment vertical="center"/>
      <protection hidden="1"/>
    </xf>
    <xf numFmtId="0" fontId="15" fillId="0" borderId="43" xfId="0" applyFont="1" applyBorder="1" applyAlignment="1" applyProtection="1">
      <alignment vertical="center"/>
      <protection hidden="1"/>
    </xf>
    <xf numFmtId="43" fontId="15" fillId="0" borderId="50" xfId="0" applyNumberFormat="1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43" fontId="15" fillId="6" borderId="50" xfId="2" applyFont="1" applyFill="1" applyBorder="1" applyAlignment="1" applyProtection="1">
      <alignment horizontal="center" vertical="center"/>
      <protection hidden="1"/>
    </xf>
    <xf numFmtId="43" fontId="15" fillId="6" borderId="44" xfId="2" applyFont="1" applyFill="1" applyBorder="1" applyAlignment="1" applyProtection="1">
      <alignment horizontal="center" vertical="center"/>
      <protection hidden="1"/>
    </xf>
    <xf numFmtId="43" fontId="15" fillId="6" borderId="43" xfId="2" applyFont="1" applyFill="1" applyBorder="1" applyAlignment="1" applyProtection="1">
      <alignment horizontal="center" vertical="center"/>
      <protection hidden="1"/>
    </xf>
    <xf numFmtId="43" fontId="15" fillId="6" borderId="50" xfId="0" applyNumberFormat="1" applyFont="1" applyFill="1" applyBorder="1" applyAlignment="1" applyProtection="1">
      <alignment horizontal="center" vertical="center"/>
      <protection hidden="1"/>
    </xf>
    <xf numFmtId="0" fontId="15" fillId="6" borderId="44" xfId="0" applyFont="1" applyFill="1" applyBorder="1" applyAlignment="1" applyProtection="1">
      <alignment horizontal="center" vertical="center"/>
      <protection hidden="1"/>
    </xf>
    <xf numFmtId="0" fontId="15" fillId="6" borderId="51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/>
      <protection hidden="1"/>
    </xf>
    <xf numFmtId="43" fontId="15" fillId="0" borderId="50" xfId="2" applyFont="1" applyBorder="1" applyAlignment="1" applyProtection="1">
      <alignment horizontal="center" vertical="center"/>
      <protection hidden="1"/>
    </xf>
    <xf numFmtId="43" fontId="15" fillId="0" borderId="44" xfId="2" applyFont="1" applyBorder="1" applyAlignment="1" applyProtection="1">
      <alignment horizontal="center" vertical="center"/>
      <protection hidden="1"/>
    </xf>
    <xf numFmtId="43" fontId="15" fillId="0" borderId="43" xfId="2" applyFont="1" applyBorder="1" applyAlignment="1" applyProtection="1">
      <alignment horizontal="center" vertical="center"/>
      <protection hidden="1"/>
    </xf>
    <xf numFmtId="43" fontId="15" fillId="0" borderId="51" xfId="2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50" xfId="0" applyFont="1" applyBorder="1" applyAlignment="1" applyProtection="1">
      <alignment horizontal="center" vertical="center"/>
      <protection hidden="1"/>
    </xf>
    <xf numFmtId="0" fontId="23" fillId="0" borderId="43" xfId="0" applyFont="1" applyBorder="1" applyAlignment="1" applyProtection="1">
      <alignment horizontal="center" vertical="center"/>
      <protection hidden="1"/>
    </xf>
    <xf numFmtId="43" fontId="23" fillId="0" borderId="50" xfId="2" applyFont="1" applyBorder="1" applyAlignment="1" applyProtection="1">
      <alignment horizontal="center" vertical="center"/>
      <protection hidden="1"/>
    </xf>
    <xf numFmtId="43" fontId="23" fillId="0" borderId="44" xfId="2" applyFont="1" applyBorder="1" applyAlignment="1" applyProtection="1">
      <alignment horizontal="center" vertical="center"/>
      <protection hidden="1"/>
    </xf>
    <xf numFmtId="43" fontId="23" fillId="0" borderId="43" xfId="2" applyFont="1" applyBorder="1" applyAlignment="1" applyProtection="1">
      <alignment horizontal="center" vertical="center"/>
      <protection hidden="1"/>
    </xf>
    <xf numFmtId="0" fontId="23" fillId="0" borderId="44" xfId="0" applyFont="1" applyBorder="1" applyAlignment="1" applyProtection="1">
      <alignment horizontal="center" vertical="center"/>
      <protection hidden="1"/>
    </xf>
    <xf numFmtId="0" fontId="23" fillId="0" borderId="51" xfId="0" applyFont="1" applyBorder="1" applyAlignment="1" applyProtection="1">
      <alignment horizontal="center" vertical="center"/>
      <protection hidden="1"/>
    </xf>
    <xf numFmtId="43" fontId="6" fillId="0" borderId="0" xfId="0" applyNumberFormat="1" applyFont="1" applyBorder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43" fontId="17" fillId="4" borderId="50" xfId="0" applyNumberFormat="1" applyFont="1" applyFill="1" applyBorder="1" applyAlignment="1" applyProtection="1">
      <alignment horizontal="center" vertical="center"/>
      <protection hidden="1"/>
    </xf>
    <xf numFmtId="0" fontId="17" fillId="4" borderId="43" xfId="0" applyFont="1" applyFill="1" applyBorder="1" applyAlignment="1" applyProtection="1">
      <alignment horizontal="center" vertical="center"/>
      <protection hidden="1"/>
    </xf>
    <xf numFmtId="43" fontId="17" fillId="4" borderId="50" xfId="2" applyFont="1" applyFill="1" applyBorder="1" applyAlignment="1" applyProtection="1">
      <alignment horizontal="center" vertical="center"/>
      <protection hidden="1"/>
    </xf>
    <xf numFmtId="43" fontId="17" fillId="4" borderId="44" xfId="2" applyFont="1" applyFill="1" applyBorder="1" applyAlignment="1" applyProtection="1">
      <alignment horizontal="center" vertical="center"/>
      <protection hidden="1"/>
    </xf>
    <xf numFmtId="43" fontId="17" fillId="4" borderId="43" xfId="2" applyFont="1" applyFill="1" applyBorder="1" applyAlignment="1" applyProtection="1">
      <alignment horizontal="center" vertical="center"/>
      <protection hidden="1"/>
    </xf>
    <xf numFmtId="0" fontId="17" fillId="4" borderId="44" xfId="0" applyFont="1" applyFill="1" applyBorder="1" applyAlignment="1" applyProtection="1">
      <alignment horizontal="center" vertical="center"/>
      <protection hidden="1"/>
    </xf>
    <xf numFmtId="0" fontId="17" fillId="4" borderId="51" xfId="0" applyFont="1" applyFill="1" applyBorder="1" applyAlignment="1" applyProtection="1">
      <alignment horizontal="center" vertical="center"/>
      <protection hidden="1"/>
    </xf>
    <xf numFmtId="43" fontId="27" fillId="0" borderId="0" xfId="0" applyNumberFormat="1" applyFont="1" applyBorder="1" applyProtection="1">
      <protection hidden="1"/>
    </xf>
    <xf numFmtId="0" fontId="27" fillId="0" borderId="0" xfId="0" applyFont="1" applyProtection="1"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4" borderId="50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3" fontId="17" fillId="2" borderId="50" xfId="2" applyFont="1" applyFill="1" applyBorder="1" applyAlignment="1" applyProtection="1">
      <alignment horizontal="center" vertical="center"/>
      <protection hidden="1"/>
    </xf>
    <xf numFmtId="43" fontId="17" fillId="2" borderId="44" xfId="2" applyFont="1" applyFill="1" applyBorder="1" applyAlignment="1" applyProtection="1">
      <alignment horizontal="center" vertical="center"/>
      <protection hidden="1"/>
    </xf>
    <xf numFmtId="43" fontId="17" fillId="2" borderId="43" xfId="2" applyFont="1" applyFill="1" applyBorder="1" applyAlignment="1" applyProtection="1">
      <alignment horizontal="center" vertical="center"/>
      <protection hidden="1"/>
    </xf>
    <xf numFmtId="43" fontId="17" fillId="2" borderId="50" xfId="0" applyNumberFormat="1" applyFont="1" applyFill="1" applyBorder="1" applyAlignment="1" applyProtection="1">
      <alignment horizontal="center" vertical="center"/>
      <protection hidden="1"/>
    </xf>
    <xf numFmtId="0" fontId="17" fillId="2" borderId="43" xfId="0" applyFont="1" applyFill="1" applyBorder="1" applyAlignment="1" applyProtection="1">
      <alignment horizontal="center" vertical="center"/>
      <protection hidden="1"/>
    </xf>
    <xf numFmtId="0" fontId="17" fillId="0" borderId="50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43" fontId="17" fillId="0" borderId="50" xfId="2" applyFont="1" applyBorder="1" applyAlignment="1" applyProtection="1">
      <alignment horizontal="center" vertical="center"/>
      <protection hidden="1"/>
    </xf>
    <xf numFmtId="43" fontId="17" fillId="0" borderId="44" xfId="2" applyFont="1" applyBorder="1" applyAlignment="1" applyProtection="1">
      <alignment horizontal="center" vertical="center"/>
      <protection hidden="1"/>
    </xf>
    <xf numFmtId="43" fontId="17" fillId="0" borderId="43" xfId="2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locked="0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44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14" fillId="0" borderId="40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right"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6" fillId="0" borderId="0" xfId="0" applyFont="1"/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Alignment="1" applyProtection="1">
      <alignment vertical="center"/>
      <protection locked="0"/>
    </xf>
  </cellXfs>
  <cellStyles count="3">
    <cellStyle name="Normal" xfId="0" builtinId="0"/>
    <cellStyle name="Normal 3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42</xdr:row>
      <xdr:rowOff>9196</xdr:rowOff>
    </xdr:from>
    <xdr:to>
      <xdr:col>2</xdr:col>
      <xdr:colOff>2314575</xdr:colOff>
      <xdr:row>46</xdr:row>
      <xdr:rowOff>113971</xdr:rowOff>
    </xdr:to>
    <xdr:grpSp>
      <xdr:nvGrpSpPr>
        <xdr:cNvPr id="2051" name="Group 3"/>
        <xdr:cNvGrpSpPr>
          <a:grpSpLocks/>
        </xdr:cNvGrpSpPr>
      </xdr:nvGrpSpPr>
      <xdr:grpSpPr bwMode="auto">
        <a:xfrm>
          <a:off x="1269546" y="10935732"/>
          <a:ext cx="2378529" cy="771525"/>
          <a:chOff x="1725" y="5886"/>
          <a:chExt cx="3723" cy="1209"/>
        </a:xfrm>
      </xdr:grpSpPr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1019175</xdr:colOff>
      <xdr:row>0</xdr:row>
      <xdr:rowOff>0</xdr:rowOff>
    </xdr:from>
    <xdr:to>
      <xdr:col>5</xdr:col>
      <xdr:colOff>561975</xdr:colOff>
      <xdr:row>1</xdr:row>
      <xdr:rowOff>76200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43529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104776</xdr:rowOff>
    </xdr:from>
    <xdr:to>
      <xdr:col>2</xdr:col>
      <xdr:colOff>400050</xdr:colOff>
      <xdr:row>24</xdr:row>
      <xdr:rowOff>85726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819150" y="6086476"/>
          <a:ext cx="3286125" cy="552450"/>
          <a:chOff x="1725" y="5886"/>
          <a:chExt cx="3723" cy="1209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</xdr:colOff>
      <xdr:row>0</xdr:row>
      <xdr:rowOff>0</xdr:rowOff>
    </xdr:from>
    <xdr:to>
      <xdr:col>6</xdr:col>
      <xdr:colOff>171451</xdr:colOff>
      <xdr:row>1</xdr:row>
      <xdr:rowOff>78180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6" y="0"/>
          <a:ext cx="3524250" cy="12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4"/>
  <sheetViews>
    <sheetView tabSelected="1" topLeftCell="A22" zoomScale="70" zoomScaleNormal="70" workbookViewId="0">
      <selection activeCell="K37" sqref="K37:L40"/>
    </sheetView>
  </sheetViews>
  <sheetFormatPr defaultRowHeight="15" x14ac:dyDescent="0.25"/>
  <cols>
    <col min="2" max="2" width="10.7109375" customWidth="1"/>
    <col min="3" max="3" width="45.7109375" customWidth="1"/>
    <col min="4" max="4" width="10.7109375" customWidth="1"/>
    <col min="5" max="9" width="15.7109375" customWidth="1"/>
    <col min="10" max="15" width="9.140625" customWidth="1"/>
    <col min="19" max="19" width="60.140625" customWidth="1"/>
  </cols>
  <sheetData>
    <row r="1" spans="1:52" ht="90.75" customHeight="1" thickBot="1" x14ac:dyDescent="0.3"/>
    <row r="2" spans="1:52" s="22" customFormat="1" ht="20.100000000000001" customHeight="1" x14ac:dyDescent="0.25">
      <c r="A2" s="46" t="s">
        <v>9</v>
      </c>
      <c r="B2" s="47"/>
      <c r="C2" s="47"/>
      <c r="D2" s="47"/>
      <c r="E2" s="47"/>
      <c r="F2" s="48"/>
      <c r="G2" s="131" t="s">
        <v>7</v>
      </c>
      <c r="H2" s="132"/>
      <c r="I2" s="133"/>
    </row>
    <row r="3" spans="1:52" s="22" customFormat="1" ht="20.100000000000001" customHeight="1" x14ac:dyDescent="0.35">
      <c r="A3" s="49" t="s">
        <v>78</v>
      </c>
      <c r="B3" s="48"/>
      <c r="C3" s="48"/>
      <c r="D3" s="48"/>
      <c r="E3" s="48"/>
      <c r="F3" s="48"/>
      <c r="G3" s="134"/>
      <c r="H3" s="135"/>
      <c r="I3" s="136"/>
    </row>
    <row r="4" spans="1:52" s="22" customFormat="1" ht="20.100000000000001" customHeight="1" x14ac:dyDescent="0.35">
      <c r="A4" s="49"/>
      <c r="B4" s="48"/>
      <c r="C4" s="50"/>
      <c r="D4" s="50"/>
      <c r="E4" s="50"/>
      <c r="F4" s="51"/>
      <c r="G4" s="137">
        <f>I38</f>
        <v>52646.840000000004</v>
      </c>
      <c r="H4" s="138"/>
      <c r="I4" s="139"/>
    </row>
    <row r="5" spans="1:52" s="22" customFormat="1" ht="20.100000000000001" customHeight="1" x14ac:dyDescent="0.25">
      <c r="A5" s="52" t="s">
        <v>6</v>
      </c>
      <c r="B5" s="53"/>
      <c r="C5" s="48"/>
      <c r="D5" s="48"/>
      <c r="E5" s="54"/>
      <c r="F5" s="55"/>
      <c r="G5" s="140" t="s">
        <v>8</v>
      </c>
      <c r="H5" s="141"/>
      <c r="I5" s="142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s="22" customFormat="1" ht="20.100000000000001" customHeight="1" x14ac:dyDescent="0.25">
      <c r="A6" s="57" t="s">
        <v>93</v>
      </c>
      <c r="B6" s="53"/>
      <c r="C6" s="53"/>
      <c r="D6" s="53"/>
      <c r="E6" s="48"/>
      <c r="F6" s="48"/>
      <c r="G6" s="143">
        <v>0.25</v>
      </c>
      <c r="H6" s="144"/>
      <c r="I6" s="145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s="22" customFormat="1" ht="20.100000000000001" customHeight="1" x14ac:dyDescent="0.25">
      <c r="A7" s="52" t="s">
        <v>5</v>
      </c>
      <c r="B7" s="53"/>
      <c r="C7" s="53"/>
      <c r="D7" s="53"/>
      <c r="E7" s="53"/>
      <c r="F7" s="54"/>
      <c r="G7" s="54"/>
      <c r="H7" s="54"/>
      <c r="I7" s="58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2" s="22" customFormat="1" ht="20.100000000000001" customHeight="1" thickBot="1" x14ac:dyDescent="0.3">
      <c r="A8" s="59" t="s">
        <v>80</v>
      </c>
      <c r="B8" s="60"/>
      <c r="C8" s="60"/>
      <c r="D8" s="60"/>
      <c r="E8" s="60"/>
      <c r="F8" s="60"/>
      <c r="G8" s="60"/>
      <c r="H8" s="60"/>
      <c r="I8" s="61"/>
      <c r="J8" s="56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s="64" customFormat="1" ht="20.100000000000001" customHeight="1" x14ac:dyDescent="0.25">
      <c r="A9" s="129" t="s">
        <v>4</v>
      </c>
      <c r="B9" s="129"/>
      <c r="C9" s="129"/>
      <c r="D9" s="129"/>
      <c r="E9" s="129"/>
      <c r="F9" s="129"/>
      <c r="G9" s="129"/>
      <c r="H9" s="130"/>
      <c r="I9" s="62"/>
      <c r="J9" s="63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s="22" customFormat="1" ht="5.0999999999999996" customHeight="1" thickBot="1" x14ac:dyDescent="0.3">
      <c r="J10" s="56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s="11" customFormat="1" ht="31.5" thickTop="1" thickBot="1" x14ac:dyDescent="0.3">
      <c r="A11" s="76" t="s">
        <v>10</v>
      </c>
      <c r="B11" s="76" t="s">
        <v>0</v>
      </c>
      <c r="C11" s="77" t="s">
        <v>1</v>
      </c>
      <c r="D11" s="77" t="s">
        <v>3</v>
      </c>
      <c r="E11" s="78" t="s">
        <v>2</v>
      </c>
      <c r="F11" s="79" t="s">
        <v>14</v>
      </c>
      <c r="G11" s="79" t="s">
        <v>16</v>
      </c>
      <c r="H11" s="80" t="s">
        <v>15</v>
      </c>
      <c r="I11" s="80" t="s">
        <v>17</v>
      </c>
      <c r="J11" s="81"/>
      <c r="K11" s="111"/>
      <c r="L11" s="112"/>
      <c r="M11" s="112"/>
      <c r="N11" s="113"/>
      <c r="O11" s="112"/>
      <c r="P11" s="112"/>
      <c r="Q11" s="112"/>
      <c r="R11" s="112"/>
      <c r="S11" s="112"/>
      <c r="T11" s="111"/>
      <c r="U11" s="111"/>
      <c r="V11" s="11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</row>
    <row r="12" spans="1:52" s="11" customFormat="1" ht="5.0999999999999996" customHeight="1" thickTop="1" thickBot="1" x14ac:dyDescent="0.3">
      <c r="J12" s="81"/>
      <c r="K12" s="111"/>
      <c r="L12" s="112"/>
      <c r="M12" s="112"/>
      <c r="N12" s="112"/>
      <c r="O12" s="112"/>
      <c r="P12" s="112"/>
      <c r="Q12" s="112"/>
      <c r="R12" s="112"/>
      <c r="S12" s="112"/>
      <c r="T12" s="111"/>
      <c r="U12" s="111"/>
      <c r="V12" s="11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</row>
    <row r="13" spans="1:52" s="11" customFormat="1" ht="15.75" thickBot="1" x14ac:dyDescent="0.3">
      <c r="A13" s="82"/>
      <c r="B13" s="83"/>
      <c r="C13" s="84"/>
      <c r="D13" s="83"/>
      <c r="E13" s="83"/>
      <c r="F13" s="83"/>
      <c r="G13" s="83"/>
      <c r="H13" s="85"/>
      <c r="I13" s="85"/>
      <c r="J13" s="81"/>
      <c r="K13" s="111"/>
      <c r="L13" s="112"/>
      <c r="M13" s="112"/>
      <c r="N13" s="112"/>
      <c r="O13" s="112"/>
      <c r="P13" s="112"/>
      <c r="Q13" s="112"/>
      <c r="R13" s="112"/>
      <c r="S13" s="112"/>
      <c r="T13" s="111"/>
      <c r="U13" s="111"/>
      <c r="V13" s="11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</row>
    <row r="14" spans="1:52" s="11" customFormat="1" ht="15.75" thickBot="1" x14ac:dyDescent="0.3">
      <c r="A14" s="86">
        <v>1</v>
      </c>
      <c r="B14" s="87"/>
      <c r="C14" s="82" t="s">
        <v>91</v>
      </c>
      <c r="D14" s="83"/>
      <c r="E14" s="83"/>
      <c r="F14" s="83"/>
      <c r="G14" s="83"/>
      <c r="H14" s="85">
        <f>SUM(H15:H17)</f>
        <v>3622.9700000000003</v>
      </c>
      <c r="I14" s="85">
        <f>SUM(I15:I17)</f>
        <v>4528.71</v>
      </c>
      <c r="J14" s="81"/>
      <c r="K14" s="111"/>
      <c r="L14" s="112"/>
      <c r="M14" s="112"/>
      <c r="N14" s="112"/>
      <c r="O14" s="112"/>
      <c r="P14" s="112"/>
      <c r="Q14" s="112"/>
      <c r="R14" s="112"/>
      <c r="S14" s="112"/>
      <c r="T14" s="111"/>
      <c r="U14" s="111"/>
      <c r="V14" s="11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</row>
    <row r="15" spans="1:52" s="94" customFormat="1" x14ac:dyDescent="0.2">
      <c r="A15" s="88" t="s">
        <v>74</v>
      </c>
      <c r="B15" s="126" t="s">
        <v>30</v>
      </c>
      <c r="C15" s="90" t="s">
        <v>31</v>
      </c>
      <c r="D15" s="118" t="s">
        <v>12</v>
      </c>
      <c r="E15" s="91">
        <v>9</v>
      </c>
      <c r="F15" s="92">
        <v>270.42</v>
      </c>
      <c r="G15" s="92">
        <v>56.49</v>
      </c>
      <c r="H15" s="93">
        <v>2942.19</v>
      </c>
      <c r="I15" s="93">
        <v>3677.74</v>
      </c>
      <c r="K15" s="114"/>
      <c r="L15" s="115"/>
      <c r="M15" s="115"/>
      <c r="N15" s="115"/>
      <c r="O15" s="115"/>
      <c r="P15" s="116"/>
      <c r="Q15" s="116"/>
      <c r="R15" s="116"/>
      <c r="S15" s="117"/>
      <c r="T15" s="114"/>
      <c r="U15" s="114"/>
      <c r="V15" s="114"/>
    </row>
    <row r="16" spans="1:52" s="94" customFormat="1" ht="36" x14ac:dyDescent="0.2">
      <c r="A16" s="122" t="s">
        <v>75</v>
      </c>
      <c r="B16" s="96" t="s">
        <v>32</v>
      </c>
      <c r="C16" s="118" t="s">
        <v>33</v>
      </c>
      <c r="D16" s="118" t="s">
        <v>12</v>
      </c>
      <c r="E16" s="123">
        <v>100</v>
      </c>
      <c r="F16" s="124">
        <v>1.27</v>
      </c>
      <c r="G16" s="124">
        <v>3.17</v>
      </c>
      <c r="H16" s="125">
        <v>444</v>
      </c>
      <c r="I16" s="125">
        <v>555</v>
      </c>
      <c r="K16" s="114"/>
      <c r="L16" s="115"/>
      <c r="M16" s="115"/>
      <c r="N16" s="115"/>
      <c r="O16" s="115"/>
      <c r="P16" s="116"/>
      <c r="Q16" s="116"/>
      <c r="R16" s="116"/>
      <c r="S16" s="117"/>
      <c r="T16" s="114"/>
      <c r="U16" s="114"/>
      <c r="V16" s="114"/>
    </row>
    <row r="17" spans="1:52" s="94" customFormat="1" ht="15.75" thickBot="1" x14ac:dyDescent="0.25">
      <c r="A17" s="122" t="s">
        <v>76</v>
      </c>
      <c r="B17" s="89" t="s">
        <v>34</v>
      </c>
      <c r="C17" s="118" t="s">
        <v>35</v>
      </c>
      <c r="D17" s="97" t="s">
        <v>12</v>
      </c>
      <c r="E17" s="98">
        <v>29.16</v>
      </c>
      <c r="F17" s="99">
        <v>4.5199999999999996</v>
      </c>
      <c r="G17" s="99">
        <v>3.6</v>
      </c>
      <c r="H17" s="100">
        <v>236.78</v>
      </c>
      <c r="I17" s="100">
        <v>295.97000000000003</v>
      </c>
      <c r="K17" s="114"/>
      <c r="L17" s="115"/>
      <c r="M17" s="115"/>
      <c r="N17" s="115"/>
      <c r="O17" s="115"/>
      <c r="P17" s="116"/>
      <c r="Q17" s="116"/>
      <c r="R17" s="116"/>
      <c r="S17" s="117"/>
      <c r="T17" s="114"/>
      <c r="U17" s="114"/>
      <c r="V17" s="114"/>
    </row>
    <row r="18" spans="1:52" s="102" customFormat="1" ht="15.75" thickBot="1" x14ac:dyDescent="0.3">
      <c r="A18" s="101">
        <v>2</v>
      </c>
      <c r="B18" s="83"/>
      <c r="C18" s="82" t="s">
        <v>81</v>
      </c>
      <c r="D18" s="83"/>
      <c r="E18" s="83"/>
      <c r="F18" s="83"/>
      <c r="G18" s="83"/>
      <c r="H18" s="85">
        <v>17880.489999999998</v>
      </c>
      <c r="I18" s="85">
        <v>28078.94</v>
      </c>
      <c r="J18" s="81"/>
      <c r="K18" s="111"/>
      <c r="L18" s="115"/>
      <c r="M18" s="115"/>
      <c r="N18" s="115"/>
      <c r="O18" s="115"/>
      <c r="P18" s="112"/>
      <c r="Q18" s="116"/>
      <c r="R18" s="116"/>
      <c r="S18" s="117"/>
      <c r="T18" s="111"/>
      <c r="U18" s="111"/>
      <c r="V18" s="11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</row>
    <row r="19" spans="1:52" s="94" customFormat="1" ht="24" x14ac:dyDescent="0.2">
      <c r="A19" s="95" t="s">
        <v>66</v>
      </c>
      <c r="B19" s="96" t="s">
        <v>59</v>
      </c>
      <c r="C19" s="118" t="s">
        <v>79</v>
      </c>
      <c r="D19" s="97" t="s">
        <v>29</v>
      </c>
      <c r="E19" s="98">
        <v>1</v>
      </c>
      <c r="F19" s="99">
        <v>1548.33</v>
      </c>
      <c r="G19" s="99">
        <v>0</v>
      </c>
      <c r="H19" s="100">
        <v>1548.33</v>
      </c>
      <c r="I19" s="100">
        <v>1935.41</v>
      </c>
      <c r="K19" s="114"/>
      <c r="L19" s="115"/>
      <c r="M19" s="115"/>
      <c r="N19" s="115"/>
      <c r="O19" s="115"/>
      <c r="P19" s="116"/>
      <c r="Q19" s="116"/>
      <c r="R19" s="116"/>
      <c r="S19" s="117"/>
      <c r="T19" s="114"/>
      <c r="U19" s="114"/>
      <c r="V19" s="114"/>
    </row>
    <row r="20" spans="1:52" s="94" customFormat="1" ht="24" x14ac:dyDescent="0.2">
      <c r="A20" s="95" t="s">
        <v>67</v>
      </c>
      <c r="B20" s="96" t="s">
        <v>60</v>
      </c>
      <c r="C20" s="118" t="s">
        <v>61</v>
      </c>
      <c r="D20" s="97" t="s">
        <v>13</v>
      </c>
      <c r="E20" s="98">
        <v>208</v>
      </c>
      <c r="F20" s="99">
        <v>54.02</v>
      </c>
      <c r="G20" s="99">
        <v>24.5</v>
      </c>
      <c r="H20" s="100">
        <v>16332.16</v>
      </c>
      <c r="I20" s="100">
        <v>20415.2</v>
      </c>
      <c r="K20" s="114"/>
      <c r="L20" s="115"/>
      <c r="M20" s="115"/>
      <c r="N20" s="115"/>
      <c r="O20" s="115"/>
      <c r="P20" s="116"/>
      <c r="Q20" s="116"/>
      <c r="R20" s="116"/>
      <c r="S20" s="117"/>
      <c r="T20" s="114"/>
      <c r="U20" s="114"/>
      <c r="V20" s="114"/>
    </row>
    <row r="21" spans="1:52" s="94" customFormat="1" x14ac:dyDescent="0.2">
      <c r="A21" s="95" t="s">
        <v>89</v>
      </c>
      <c r="B21" s="96" t="s">
        <v>43</v>
      </c>
      <c r="C21" s="118" t="s">
        <v>44</v>
      </c>
      <c r="D21" s="97" t="s">
        <v>36</v>
      </c>
      <c r="E21" s="98">
        <v>189.7</v>
      </c>
      <c r="F21" s="99">
        <v>3.61</v>
      </c>
      <c r="G21" s="99">
        <v>1.59</v>
      </c>
      <c r="H21" s="100">
        <v>986.44</v>
      </c>
      <c r="I21" s="100">
        <v>1233.05</v>
      </c>
      <c r="K21" s="114"/>
      <c r="L21" s="115"/>
      <c r="M21" s="115"/>
      <c r="N21" s="115"/>
      <c r="O21" s="115"/>
      <c r="P21" s="116"/>
      <c r="Q21" s="116"/>
      <c r="R21" s="116"/>
      <c r="S21" s="117"/>
      <c r="T21" s="114"/>
      <c r="U21" s="114"/>
      <c r="V21" s="114"/>
    </row>
    <row r="22" spans="1:52" s="94" customFormat="1" x14ac:dyDescent="0.2">
      <c r="A22" s="95" t="s">
        <v>90</v>
      </c>
      <c r="B22" s="96" t="s">
        <v>45</v>
      </c>
      <c r="C22" s="118" t="s">
        <v>46</v>
      </c>
      <c r="D22" s="97" t="s">
        <v>36</v>
      </c>
      <c r="E22" s="98">
        <v>123.1</v>
      </c>
      <c r="F22" s="99">
        <v>3.86</v>
      </c>
      <c r="G22" s="99">
        <v>1.59</v>
      </c>
      <c r="H22" s="100">
        <v>670.9</v>
      </c>
      <c r="I22" s="100">
        <v>838.62</v>
      </c>
      <c r="K22" s="114"/>
      <c r="L22" s="115"/>
      <c r="M22" s="115"/>
      <c r="N22" s="115"/>
      <c r="O22" s="115"/>
      <c r="P22" s="116"/>
      <c r="Q22" s="116"/>
      <c r="R22" s="116"/>
      <c r="S22" s="117"/>
      <c r="T22" s="114"/>
      <c r="U22" s="114"/>
      <c r="V22" s="114"/>
    </row>
    <row r="23" spans="1:52" s="94" customFormat="1" ht="24.75" thickBot="1" x14ac:dyDescent="0.25">
      <c r="A23" s="95" t="s">
        <v>92</v>
      </c>
      <c r="B23" s="96" t="s">
        <v>53</v>
      </c>
      <c r="C23" s="118" t="s">
        <v>54</v>
      </c>
      <c r="D23" s="97" t="s">
        <v>11</v>
      </c>
      <c r="E23" s="98">
        <v>26.14</v>
      </c>
      <c r="F23" s="99">
        <v>30.47</v>
      </c>
      <c r="G23" s="99">
        <v>81.44</v>
      </c>
      <c r="H23" s="100">
        <v>2925.33</v>
      </c>
      <c r="I23" s="100">
        <v>3656.66</v>
      </c>
      <c r="K23" s="114"/>
      <c r="L23" s="115"/>
      <c r="M23" s="115"/>
      <c r="N23" s="115"/>
      <c r="O23" s="115"/>
      <c r="P23" s="116"/>
      <c r="Q23" s="116"/>
      <c r="R23" s="116"/>
      <c r="S23" s="117"/>
      <c r="T23" s="114"/>
      <c r="U23" s="114"/>
      <c r="V23" s="114"/>
    </row>
    <row r="24" spans="1:52" s="102" customFormat="1" ht="15.75" thickBot="1" x14ac:dyDescent="0.3">
      <c r="A24" s="101">
        <v>3</v>
      </c>
      <c r="B24" s="83"/>
      <c r="C24" s="82" t="s">
        <v>82</v>
      </c>
      <c r="D24" s="83"/>
      <c r="E24" s="83"/>
      <c r="F24" s="83"/>
      <c r="G24" s="83"/>
      <c r="H24" s="85">
        <v>15772.42</v>
      </c>
      <c r="I24" s="85">
        <v>19715.510000000002</v>
      </c>
      <c r="J24" s="81"/>
      <c r="K24" s="111"/>
      <c r="L24" s="115"/>
      <c r="M24" s="115"/>
      <c r="N24" s="115"/>
      <c r="O24" s="115"/>
      <c r="P24" s="112"/>
      <c r="Q24" s="116"/>
      <c r="R24" s="116"/>
      <c r="S24" s="117"/>
      <c r="T24" s="111"/>
      <c r="U24" s="111"/>
      <c r="V24" s="11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</row>
    <row r="25" spans="1:52" s="94" customFormat="1" ht="24" x14ac:dyDescent="0.2">
      <c r="A25" s="95" t="s">
        <v>68</v>
      </c>
      <c r="B25" s="96" t="s">
        <v>37</v>
      </c>
      <c r="C25" s="118" t="s">
        <v>38</v>
      </c>
      <c r="D25" s="97" t="s">
        <v>11</v>
      </c>
      <c r="E25" s="98">
        <v>38.33</v>
      </c>
      <c r="F25" s="99">
        <v>0</v>
      </c>
      <c r="G25" s="99">
        <v>31.7</v>
      </c>
      <c r="H25" s="100">
        <v>1215.06</v>
      </c>
      <c r="I25" s="100">
        <v>1518.83</v>
      </c>
      <c r="K25" s="114"/>
      <c r="L25" s="115"/>
      <c r="M25" s="115"/>
      <c r="N25" s="115"/>
      <c r="O25" s="115"/>
      <c r="P25" s="116"/>
      <c r="Q25" s="116"/>
      <c r="R25" s="116"/>
      <c r="S25" s="117"/>
      <c r="T25" s="114"/>
      <c r="U25" s="114"/>
      <c r="V25" s="114"/>
    </row>
    <row r="26" spans="1:52" s="94" customFormat="1" ht="24" x14ac:dyDescent="0.2">
      <c r="A26" s="95" t="s">
        <v>69</v>
      </c>
      <c r="B26" s="96" t="s">
        <v>39</v>
      </c>
      <c r="C26" s="118" t="s">
        <v>40</v>
      </c>
      <c r="D26" s="97" t="s">
        <v>11</v>
      </c>
      <c r="E26" s="98">
        <v>17.920000000000002</v>
      </c>
      <c r="F26" s="99">
        <v>0</v>
      </c>
      <c r="G26" s="99">
        <v>39.159999999999997</v>
      </c>
      <c r="H26" s="100">
        <v>701.75</v>
      </c>
      <c r="I26" s="100">
        <v>877.18</v>
      </c>
      <c r="K26" s="114"/>
      <c r="L26" s="115"/>
      <c r="M26" s="115"/>
      <c r="N26" s="115"/>
      <c r="O26" s="115"/>
      <c r="P26" s="116"/>
      <c r="Q26" s="116"/>
      <c r="R26" s="116"/>
      <c r="S26" s="117"/>
      <c r="T26" s="114"/>
      <c r="U26" s="114"/>
      <c r="V26" s="114"/>
    </row>
    <row r="27" spans="1:52" s="94" customFormat="1" x14ac:dyDescent="0.2">
      <c r="A27" s="95" t="s">
        <v>70</v>
      </c>
      <c r="B27" s="96" t="s">
        <v>55</v>
      </c>
      <c r="C27" s="118" t="s">
        <v>56</v>
      </c>
      <c r="D27" s="97" t="s">
        <v>11</v>
      </c>
      <c r="E27" s="98">
        <v>1.46</v>
      </c>
      <c r="F27" s="99">
        <v>87.08</v>
      </c>
      <c r="G27" s="99">
        <v>19.02</v>
      </c>
      <c r="H27" s="100">
        <v>154.91</v>
      </c>
      <c r="I27" s="100">
        <v>193.63</v>
      </c>
      <c r="K27" s="114"/>
      <c r="L27" s="115"/>
      <c r="M27" s="115"/>
      <c r="N27" s="115"/>
      <c r="O27" s="115"/>
      <c r="P27" s="116"/>
      <c r="Q27" s="116"/>
      <c r="R27" s="116"/>
      <c r="S27" s="117"/>
      <c r="T27" s="114"/>
      <c r="U27" s="114"/>
      <c r="V27" s="114"/>
    </row>
    <row r="28" spans="1:52" s="94" customFormat="1" ht="24" x14ac:dyDescent="0.2">
      <c r="A28" s="95" t="s">
        <v>71</v>
      </c>
      <c r="B28" s="96" t="s">
        <v>49</v>
      </c>
      <c r="C28" s="118" t="s">
        <v>50</v>
      </c>
      <c r="D28" s="97" t="s">
        <v>11</v>
      </c>
      <c r="E28" s="98">
        <v>1.46</v>
      </c>
      <c r="F28" s="99">
        <v>188.84</v>
      </c>
      <c r="G28" s="99">
        <v>31.7</v>
      </c>
      <c r="H28" s="100">
        <v>321.99</v>
      </c>
      <c r="I28" s="100">
        <v>402.49</v>
      </c>
      <c r="K28" s="114"/>
      <c r="L28" s="115"/>
      <c r="M28" s="115"/>
      <c r="N28" s="115"/>
      <c r="O28" s="115"/>
      <c r="P28" s="116"/>
      <c r="Q28" s="116"/>
      <c r="R28" s="116"/>
      <c r="S28" s="117"/>
      <c r="T28" s="114"/>
      <c r="U28" s="114"/>
      <c r="V28" s="114"/>
    </row>
    <row r="29" spans="1:52" s="94" customFormat="1" x14ac:dyDescent="0.2">
      <c r="A29" s="95" t="s">
        <v>72</v>
      </c>
      <c r="B29" s="96" t="s">
        <v>41</v>
      </c>
      <c r="C29" s="118" t="s">
        <v>42</v>
      </c>
      <c r="D29" s="97" t="s">
        <v>12</v>
      </c>
      <c r="E29" s="98">
        <v>14.04</v>
      </c>
      <c r="F29" s="99">
        <v>19.22</v>
      </c>
      <c r="G29" s="99">
        <v>35.44</v>
      </c>
      <c r="H29" s="100">
        <v>767.43</v>
      </c>
      <c r="I29" s="100">
        <v>959.28</v>
      </c>
      <c r="K29" s="114"/>
      <c r="L29" s="115"/>
      <c r="M29" s="115"/>
      <c r="N29" s="115"/>
      <c r="O29" s="115"/>
      <c r="P29" s="116"/>
      <c r="Q29" s="116"/>
      <c r="R29" s="116"/>
      <c r="S29" s="117"/>
      <c r="T29" s="114"/>
      <c r="U29" s="114"/>
      <c r="V29" s="114"/>
    </row>
    <row r="30" spans="1:52" s="94" customFormat="1" x14ac:dyDescent="0.2">
      <c r="A30" s="95" t="s">
        <v>73</v>
      </c>
      <c r="B30" s="96" t="s">
        <v>43</v>
      </c>
      <c r="C30" s="118" t="s">
        <v>44</v>
      </c>
      <c r="D30" s="97" t="s">
        <v>36</v>
      </c>
      <c r="E30" s="98">
        <v>1031.1300000000001</v>
      </c>
      <c r="F30" s="99">
        <v>3.61</v>
      </c>
      <c r="G30" s="99">
        <v>1.59</v>
      </c>
      <c r="H30" s="100">
        <v>5361.88</v>
      </c>
      <c r="I30" s="100">
        <v>6702.35</v>
      </c>
      <c r="K30" s="114"/>
      <c r="L30" s="115"/>
      <c r="M30" s="115"/>
      <c r="N30" s="115"/>
      <c r="O30" s="115"/>
      <c r="P30" s="116"/>
      <c r="Q30" s="116"/>
      <c r="R30" s="116"/>
      <c r="S30" s="117"/>
      <c r="T30" s="114"/>
      <c r="U30" s="114"/>
      <c r="V30" s="114"/>
    </row>
    <row r="31" spans="1:52" s="94" customFormat="1" x14ac:dyDescent="0.2">
      <c r="A31" s="95" t="s">
        <v>85</v>
      </c>
      <c r="B31" s="96" t="s">
        <v>47</v>
      </c>
      <c r="C31" s="118" t="s">
        <v>48</v>
      </c>
      <c r="D31" s="97" t="s">
        <v>11</v>
      </c>
      <c r="E31" s="98">
        <v>17.5</v>
      </c>
      <c r="F31" s="99">
        <v>280.06</v>
      </c>
      <c r="G31" s="99">
        <v>0</v>
      </c>
      <c r="H31" s="100">
        <v>4901.05</v>
      </c>
      <c r="I31" s="100">
        <v>6126.31</v>
      </c>
      <c r="K31" s="114"/>
      <c r="L31" s="115"/>
      <c r="M31" s="115"/>
      <c r="N31" s="115"/>
      <c r="O31" s="115"/>
      <c r="P31" s="116"/>
      <c r="Q31" s="116"/>
      <c r="R31" s="116"/>
      <c r="S31" s="117"/>
      <c r="T31" s="114"/>
      <c r="U31" s="114"/>
      <c r="V31" s="114"/>
    </row>
    <row r="32" spans="1:52" s="94" customFormat="1" ht="24" x14ac:dyDescent="0.2">
      <c r="A32" s="95" t="s">
        <v>86</v>
      </c>
      <c r="B32" s="96" t="s">
        <v>51</v>
      </c>
      <c r="C32" s="118" t="s">
        <v>52</v>
      </c>
      <c r="D32" s="97" t="s">
        <v>11</v>
      </c>
      <c r="E32" s="98">
        <v>17.5</v>
      </c>
      <c r="F32" s="99">
        <v>0</v>
      </c>
      <c r="G32" s="99">
        <v>106.8</v>
      </c>
      <c r="H32" s="100">
        <v>1869</v>
      </c>
      <c r="I32" s="100">
        <v>2336.25</v>
      </c>
      <c r="K32" s="114"/>
      <c r="L32" s="115"/>
      <c r="M32" s="115"/>
      <c r="N32" s="115"/>
      <c r="O32" s="115"/>
      <c r="P32" s="116"/>
      <c r="Q32" s="116"/>
      <c r="R32" s="116"/>
      <c r="S32" s="117"/>
      <c r="T32" s="114"/>
      <c r="U32" s="114"/>
      <c r="V32" s="114"/>
    </row>
    <row r="33" spans="1:52" s="94" customFormat="1" ht="24" x14ac:dyDescent="0.2">
      <c r="A33" s="95" t="s">
        <v>87</v>
      </c>
      <c r="B33" s="96" t="s">
        <v>57</v>
      </c>
      <c r="C33" s="118" t="s">
        <v>58</v>
      </c>
      <c r="D33" s="97" t="s">
        <v>11</v>
      </c>
      <c r="E33" s="98">
        <v>0.16</v>
      </c>
      <c r="F33" s="99">
        <v>175.5</v>
      </c>
      <c r="G33" s="99">
        <v>10.14</v>
      </c>
      <c r="H33" s="100">
        <v>29.7</v>
      </c>
      <c r="I33" s="100">
        <v>37.130000000000003</v>
      </c>
      <c r="K33" s="114"/>
      <c r="L33" s="115"/>
      <c r="M33" s="115"/>
      <c r="N33" s="115"/>
      <c r="O33" s="115"/>
      <c r="P33" s="116"/>
      <c r="Q33" s="116"/>
      <c r="R33" s="116"/>
      <c r="S33" s="117"/>
      <c r="T33" s="114"/>
      <c r="U33" s="114"/>
      <c r="V33" s="114"/>
    </row>
    <row r="34" spans="1:52" s="94" customFormat="1" ht="15.75" thickBot="1" x14ac:dyDescent="0.25">
      <c r="A34" s="95" t="s">
        <v>88</v>
      </c>
      <c r="B34" s="119" t="s">
        <v>62</v>
      </c>
      <c r="C34" s="118" t="s">
        <v>63</v>
      </c>
      <c r="D34" s="97" t="s">
        <v>12</v>
      </c>
      <c r="E34" s="98">
        <v>29.16</v>
      </c>
      <c r="F34" s="99"/>
      <c r="G34" s="99">
        <v>15.42</v>
      </c>
      <c r="H34" s="100">
        <v>449.65</v>
      </c>
      <c r="I34" s="100">
        <v>562.05999999999995</v>
      </c>
      <c r="K34" s="114"/>
      <c r="L34" s="115"/>
      <c r="M34" s="115"/>
      <c r="N34" s="115"/>
      <c r="O34" s="115"/>
      <c r="P34" s="116"/>
      <c r="Q34" s="116"/>
      <c r="R34" s="116"/>
      <c r="S34" s="117"/>
      <c r="T34" s="114"/>
      <c r="U34" s="114"/>
      <c r="V34" s="114"/>
    </row>
    <row r="35" spans="1:52" s="102" customFormat="1" ht="15.75" thickBot="1" x14ac:dyDescent="0.3">
      <c r="A35" s="101">
        <v>4</v>
      </c>
      <c r="B35" s="83"/>
      <c r="C35" s="82" t="s">
        <v>83</v>
      </c>
      <c r="D35" s="83"/>
      <c r="E35" s="83"/>
      <c r="F35" s="83"/>
      <c r="G35" s="83"/>
      <c r="H35" s="85">
        <v>258.94</v>
      </c>
      <c r="I35" s="85">
        <v>323.68</v>
      </c>
      <c r="J35" s="81"/>
      <c r="K35" s="111"/>
      <c r="L35" s="115"/>
      <c r="M35" s="115"/>
      <c r="N35" s="115"/>
      <c r="O35" s="115"/>
      <c r="P35" s="112"/>
      <c r="Q35" s="116"/>
      <c r="R35" s="116"/>
      <c r="S35" s="117"/>
      <c r="T35" s="111"/>
      <c r="U35" s="111"/>
      <c r="V35" s="11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</row>
    <row r="36" spans="1:52" s="94" customFormat="1" ht="15.75" thickBot="1" x14ac:dyDescent="0.25">
      <c r="A36" s="95" t="s">
        <v>84</v>
      </c>
      <c r="B36" s="96" t="s">
        <v>64</v>
      </c>
      <c r="C36" s="118" t="s">
        <v>65</v>
      </c>
      <c r="D36" s="97" t="s">
        <v>12</v>
      </c>
      <c r="E36" s="98">
        <v>29.16</v>
      </c>
      <c r="F36" s="99">
        <v>0</v>
      </c>
      <c r="G36" s="99">
        <v>8.8800000000000008</v>
      </c>
      <c r="H36" s="100">
        <v>258.94</v>
      </c>
      <c r="I36" s="100">
        <v>323.68</v>
      </c>
      <c r="K36" s="114"/>
      <c r="L36" s="115"/>
      <c r="M36" s="115"/>
      <c r="N36" s="115"/>
      <c r="O36" s="115"/>
      <c r="P36" s="116"/>
      <c r="Q36" s="116"/>
      <c r="R36" s="116"/>
      <c r="S36" s="117"/>
      <c r="T36" s="114"/>
      <c r="U36" s="114"/>
      <c r="V36" s="114"/>
    </row>
    <row r="37" spans="1:52" s="81" customFormat="1" ht="15.75" thickBot="1" x14ac:dyDescent="0.3">
      <c r="A37" s="103"/>
      <c r="B37" s="104"/>
      <c r="C37" s="104"/>
      <c r="D37" s="104"/>
      <c r="E37" s="104"/>
      <c r="F37" s="104"/>
      <c r="G37" s="104"/>
      <c r="H37" s="104"/>
      <c r="I37" s="104"/>
      <c r="K37" s="111"/>
      <c r="L37" s="112"/>
      <c r="M37" s="112"/>
      <c r="N37" s="112"/>
      <c r="O37" s="112"/>
      <c r="P37" s="112"/>
      <c r="Q37" s="112"/>
      <c r="R37" s="112"/>
      <c r="S37" s="112"/>
      <c r="T37" s="111"/>
      <c r="U37" s="111"/>
      <c r="V37" s="111"/>
    </row>
    <row r="38" spans="1:52" s="108" customFormat="1" ht="15.75" thickBot="1" x14ac:dyDescent="0.3">
      <c r="A38" s="105" t="s">
        <v>18</v>
      </c>
      <c r="B38" s="106"/>
      <c r="C38" s="106"/>
      <c r="D38" s="106"/>
      <c r="E38" s="106"/>
      <c r="F38" s="106"/>
      <c r="G38" s="106"/>
      <c r="H38" s="107">
        <v>37534.82</v>
      </c>
      <c r="I38" s="107">
        <v>52646.840000000004</v>
      </c>
      <c r="J38" s="81"/>
      <c r="K38" s="111"/>
      <c r="L38" s="112"/>
      <c r="M38" s="112"/>
      <c r="N38" s="112"/>
      <c r="O38" s="112"/>
      <c r="P38" s="112"/>
      <c r="Q38" s="112"/>
      <c r="R38" s="112"/>
      <c r="S38" s="112"/>
      <c r="T38" s="111"/>
      <c r="U38" s="111"/>
      <c r="V38" s="11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</row>
    <row r="39" spans="1:52" s="56" customFormat="1" x14ac:dyDescent="0.25">
      <c r="A39" s="65"/>
      <c r="B39" s="66"/>
      <c r="C39" s="66"/>
      <c r="D39" s="66"/>
      <c r="E39" s="66"/>
      <c r="F39" s="66"/>
      <c r="G39" s="66"/>
      <c r="H39" s="66"/>
      <c r="I39" s="67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</row>
    <row r="40" spans="1:52" s="56" customFormat="1" x14ac:dyDescent="0.25">
      <c r="A40" s="68"/>
      <c r="B40" s="69"/>
      <c r="C40" s="56" t="s">
        <v>77</v>
      </c>
      <c r="D40" s="69"/>
      <c r="E40" s="69"/>
      <c r="F40" s="69"/>
      <c r="G40" s="69"/>
      <c r="H40" s="69"/>
      <c r="I40" s="70"/>
      <c r="K40" s="127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</row>
    <row r="41" spans="1:52" s="56" customFormat="1" x14ac:dyDescent="0.25">
      <c r="A41" s="68"/>
      <c r="B41" s="69"/>
      <c r="C41" s="69"/>
      <c r="D41" s="69"/>
      <c r="E41" s="69"/>
      <c r="F41" s="69"/>
      <c r="G41" s="69"/>
      <c r="H41" s="69"/>
      <c r="I41" s="70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52" s="56" customFormat="1" ht="39" customHeight="1" x14ac:dyDescent="0.25">
      <c r="A42" s="68"/>
      <c r="B42" s="69"/>
      <c r="C42" s="69"/>
      <c r="D42" s="69"/>
      <c r="E42" s="69"/>
      <c r="F42" s="69"/>
      <c r="G42" s="69"/>
      <c r="H42" s="69"/>
      <c r="I42" s="70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52" s="56" customFormat="1" x14ac:dyDescent="0.25">
      <c r="A43" s="68"/>
      <c r="B43" s="69"/>
      <c r="C43" s="69"/>
      <c r="D43" s="69"/>
      <c r="E43" s="69"/>
      <c r="F43" s="69"/>
      <c r="G43" s="69"/>
      <c r="H43" s="69"/>
      <c r="I43" s="70"/>
    </row>
    <row r="44" spans="1:52" s="56" customFormat="1" x14ac:dyDescent="0.25">
      <c r="A44" s="68"/>
      <c r="B44" s="69"/>
      <c r="C44" s="71"/>
      <c r="D44" s="69"/>
      <c r="E44" s="69"/>
      <c r="F44" s="41"/>
      <c r="G44" s="69"/>
      <c r="H44" s="69"/>
      <c r="I44" s="70"/>
    </row>
    <row r="45" spans="1:52" s="56" customFormat="1" x14ac:dyDescent="0.25">
      <c r="A45" s="68"/>
      <c r="B45" s="69"/>
      <c r="C45" s="69"/>
      <c r="D45" s="69"/>
      <c r="E45" s="69"/>
      <c r="F45" s="69"/>
      <c r="G45" s="69"/>
      <c r="H45" s="69"/>
      <c r="I45" s="70"/>
    </row>
    <row r="46" spans="1:52" s="56" customFormat="1" ht="7.5" customHeight="1" thickBot="1" x14ac:dyDescent="0.3">
      <c r="A46" s="72"/>
      <c r="B46" s="73"/>
      <c r="C46" s="73"/>
      <c r="D46" s="73"/>
      <c r="E46" s="73"/>
      <c r="F46" s="73"/>
      <c r="G46" s="73"/>
      <c r="H46" s="73"/>
      <c r="I46" s="74"/>
    </row>
    <row r="47" spans="1:52" s="75" customFormat="1" x14ac:dyDescent="0.25">
      <c r="A47" s="68"/>
      <c r="B47" s="69"/>
      <c r="C47" s="69"/>
      <c r="D47" s="69"/>
      <c r="E47" s="69"/>
      <c r="F47" s="69"/>
      <c r="G47" s="69"/>
      <c r="H47" s="69"/>
      <c r="I47" s="69"/>
    </row>
    <row r="48" spans="1:52" s="3" customFormat="1" x14ac:dyDescent="0.25">
      <c r="A48" s="4"/>
      <c r="B48" s="2"/>
      <c r="C48" s="2"/>
      <c r="D48" s="2"/>
      <c r="E48" s="2"/>
      <c r="F48" s="2"/>
      <c r="G48" s="2"/>
      <c r="H48" s="2"/>
      <c r="I48" s="2"/>
    </row>
    <row r="49" spans="1:9" s="3" customFormat="1" x14ac:dyDescent="0.25">
      <c r="A49" s="4"/>
      <c r="B49" s="2"/>
      <c r="C49" s="2"/>
      <c r="D49" s="2"/>
      <c r="E49" s="2"/>
      <c r="F49" s="2"/>
      <c r="G49" s="2"/>
      <c r="H49" s="2"/>
      <c r="I49" s="121"/>
    </row>
    <row r="50" spans="1:9" s="3" customFormat="1" x14ac:dyDescent="0.25">
      <c r="A50" s="4"/>
      <c r="B50" s="2"/>
      <c r="C50" s="2"/>
      <c r="D50" s="2"/>
      <c r="E50" s="2"/>
      <c r="F50" s="2"/>
      <c r="G50" s="2"/>
      <c r="H50" s="2"/>
      <c r="I50" s="2"/>
    </row>
    <row r="51" spans="1:9" s="3" customFormat="1" x14ac:dyDescent="0.25">
      <c r="A51" s="4"/>
      <c r="B51" s="2"/>
      <c r="C51" s="2"/>
      <c r="D51" s="2"/>
      <c r="E51" s="2"/>
      <c r="F51" s="2"/>
      <c r="G51" s="2"/>
      <c r="H51" s="2"/>
      <c r="I51" s="2"/>
    </row>
    <row r="52" spans="1:9" s="3" customFormat="1" x14ac:dyDescent="0.25">
      <c r="A52" s="4"/>
      <c r="B52" s="2"/>
      <c r="C52" s="2"/>
      <c r="D52" s="2"/>
      <c r="E52" s="2"/>
      <c r="F52" s="2"/>
      <c r="G52" s="2"/>
      <c r="H52" s="2"/>
      <c r="I52" s="2"/>
    </row>
    <row r="53" spans="1:9" s="3" customFormat="1" x14ac:dyDescent="0.25">
      <c r="A53" s="4"/>
      <c r="B53" s="2"/>
      <c r="C53" s="2"/>
      <c r="D53" s="2"/>
      <c r="E53" s="2"/>
      <c r="F53" s="2"/>
      <c r="G53" s="2"/>
      <c r="H53" s="2"/>
      <c r="I53" s="2"/>
    </row>
    <row r="54" spans="1:9" s="3" customFormat="1" x14ac:dyDescent="0.25">
      <c r="A54" s="4"/>
      <c r="B54" s="2"/>
      <c r="C54" s="2"/>
      <c r="D54" s="2"/>
      <c r="E54" s="2"/>
      <c r="F54" s="2"/>
      <c r="G54" s="2"/>
      <c r="H54" s="2"/>
      <c r="I54" s="2"/>
    </row>
    <row r="55" spans="1:9" s="3" customFormat="1" x14ac:dyDescent="0.25">
      <c r="A55" s="4"/>
      <c r="B55" s="2"/>
      <c r="C55" s="2"/>
      <c r="D55" s="2"/>
      <c r="E55" s="2"/>
      <c r="F55" s="2"/>
      <c r="G55" s="2"/>
      <c r="H55" s="2"/>
      <c r="I55" s="2"/>
    </row>
    <row r="56" spans="1:9" s="3" customFormat="1" x14ac:dyDescent="0.25">
      <c r="A56" s="4"/>
      <c r="B56" s="2"/>
      <c r="C56" s="2"/>
      <c r="D56" s="2"/>
      <c r="E56" s="2"/>
      <c r="F56" s="2"/>
      <c r="G56" s="2"/>
      <c r="H56" s="2"/>
      <c r="I56" s="2"/>
    </row>
    <row r="57" spans="1:9" s="3" customFormat="1" x14ac:dyDescent="0.25">
      <c r="A57" s="4"/>
      <c r="B57" s="2"/>
      <c r="C57" s="2"/>
      <c r="D57" s="2"/>
      <c r="E57" s="2"/>
      <c r="F57" s="2"/>
      <c r="G57" s="2"/>
      <c r="H57" s="2"/>
      <c r="I57" s="2"/>
    </row>
    <row r="58" spans="1:9" s="3" customFormat="1" x14ac:dyDescent="0.25">
      <c r="A58" s="4"/>
      <c r="B58" s="2"/>
      <c r="C58" s="2"/>
      <c r="D58" s="2"/>
      <c r="E58" s="2"/>
      <c r="F58" s="2"/>
      <c r="G58" s="2"/>
      <c r="H58" s="2"/>
      <c r="I58" s="2"/>
    </row>
    <row r="59" spans="1:9" s="3" customFormat="1" x14ac:dyDescent="0.25">
      <c r="A59" s="4"/>
      <c r="B59" s="2"/>
      <c r="C59" s="2"/>
      <c r="D59" s="2"/>
      <c r="E59" s="2"/>
      <c r="F59" s="2"/>
      <c r="G59" s="2"/>
      <c r="H59" s="2"/>
      <c r="I59" s="2"/>
    </row>
    <row r="60" spans="1:9" s="3" customFormat="1" x14ac:dyDescent="0.25">
      <c r="A60" s="5"/>
    </row>
    <row r="61" spans="1:9" s="3" customFormat="1" x14ac:dyDescent="0.25">
      <c r="A61" s="5"/>
    </row>
    <row r="62" spans="1:9" s="3" customFormat="1" x14ac:dyDescent="0.25">
      <c r="A62" s="5"/>
    </row>
    <row r="63" spans="1:9" s="3" customFormat="1" x14ac:dyDescent="0.25">
      <c r="A63" s="5"/>
    </row>
    <row r="64" spans="1:9" s="3" customFormat="1" x14ac:dyDescent="0.25">
      <c r="A64" s="5"/>
    </row>
    <row r="65" spans="1:1" s="3" customFormat="1" x14ac:dyDescent="0.25">
      <c r="A65" s="5"/>
    </row>
    <row r="66" spans="1:1" s="3" customFormat="1" x14ac:dyDescent="0.25">
      <c r="A66" s="5"/>
    </row>
    <row r="67" spans="1:1" s="3" customFormat="1" x14ac:dyDescent="0.25">
      <c r="A67" s="5"/>
    </row>
    <row r="68" spans="1:1" s="3" customFormat="1" x14ac:dyDescent="0.25"/>
    <row r="69" spans="1:1" s="1" customFormat="1" x14ac:dyDescent="0.25"/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</sheetData>
  <mergeCells count="6">
    <mergeCell ref="A9:H9"/>
    <mergeCell ref="G2:I2"/>
    <mergeCell ref="G3:I3"/>
    <mergeCell ref="G4:I4"/>
    <mergeCell ref="G5:I5"/>
    <mergeCell ref="G6:I6"/>
  </mergeCells>
  <pageMargins left="0.98425196850393704" right="0.31496062992125984" top="0.59055118110236227" bottom="0.59055118110236227" header="0.11811023622047245" footer="0.19685039370078741"/>
  <pageSetup paperSize="9" scale="86" fitToHeight="0" orientation="landscape" r:id="rId1"/>
  <headerFooter>
    <oddFooter>&amp;C&amp;"-,Itálico"&amp;K00B050Rua: Bahia, Nº 270 – Centro – CNPJ: 03.515.669/0001-04 Manduri – SP – CEP: 18.780-000 Telefone: (14) 3356-1129&amp;R&amp;P/&amp;N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workbookViewId="0">
      <selection activeCell="C10" sqref="C10"/>
    </sheetView>
  </sheetViews>
  <sheetFormatPr defaultRowHeight="15" x14ac:dyDescent="0.25"/>
  <cols>
    <col min="2" max="2" width="46.42578125" customWidth="1"/>
    <col min="3" max="3" width="15.5703125" bestFit="1" customWidth="1"/>
    <col min="4" max="5" width="13" customWidth="1"/>
    <col min="6" max="8" width="8.7109375" customWidth="1"/>
    <col min="9" max="11" width="10.42578125" customWidth="1"/>
  </cols>
  <sheetData>
    <row r="1" spans="1:24" ht="95.25" customHeight="1" thickBot="1" x14ac:dyDescent="0.3">
      <c r="A1" s="6"/>
    </row>
    <row r="2" spans="1:24" ht="15.75" thickBot="1" x14ac:dyDescent="0.3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7"/>
      <c r="L2" s="218"/>
      <c r="M2" s="219"/>
      <c r="N2" s="219"/>
      <c r="O2" s="7"/>
      <c r="P2" s="220"/>
      <c r="Q2" s="220"/>
      <c r="R2" s="220"/>
      <c r="S2" s="220"/>
      <c r="T2" s="220"/>
      <c r="U2" s="220"/>
      <c r="V2" s="220"/>
      <c r="W2" s="220"/>
      <c r="X2" s="220"/>
    </row>
    <row r="3" spans="1:24" s="22" customFormat="1" ht="15.75" x14ac:dyDescent="0.25">
      <c r="A3" s="221" t="s">
        <v>19</v>
      </c>
      <c r="B3" s="222"/>
      <c r="C3" s="222"/>
      <c r="D3" s="222"/>
      <c r="E3" s="222"/>
      <c r="F3" s="222"/>
      <c r="G3" s="222"/>
      <c r="H3" s="222"/>
      <c r="I3" s="222"/>
      <c r="J3" s="222"/>
      <c r="K3" s="223"/>
      <c r="L3" s="224"/>
      <c r="M3" s="225"/>
      <c r="N3" s="225"/>
      <c r="O3" s="21"/>
      <c r="P3" s="146"/>
      <c r="Q3" s="146"/>
      <c r="R3" s="146"/>
      <c r="S3" s="146"/>
      <c r="T3" s="146"/>
      <c r="U3" s="146"/>
      <c r="V3" s="146"/>
      <c r="W3" s="146"/>
      <c r="X3" s="146"/>
    </row>
    <row r="4" spans="1:24" s="22" customFormat="1" ht="15.75" x14ac:dyDescent="0.25">
      <c r="A4" s="23" t="s">
        <v>20</v>
      </c>
      <c r="B4" s="24" t="str">
        <f>ORÇAMENTO!A3</f>
        <v>EXECUÇÃO DE FUNDAÇÕES E BASE EM CONCRETO ARMADO PARA RESERVATÓRIO DE 250.000 LITROS</v>
      </c>
      <c r="C4" s="25"/>
      <c r="D4" s="25"/>
      <c r="E4" s="25"/>
      <c r="F4" s="26"/>
      <c r="G4" s="26"/>
      <c r="H4" s="128"/>
      <c r="I4" s="128"/>
      <c r="J4" s="213"/>
      <c r="K4" s="214"/>
      <c r="L4" s="21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27"/>
    </row>
    <row r="5" spans="1:24" s="22" customFormat="1" ht="30" customHeight="1" thickBot="1" x14ac:dyDescent="0.3">
      <c r="A5" s="23" t="s">
        <v>21</v>
      </c>
      <c r="B5" s="209" t="str">
        <f>ORÇAMENTO!A6</f>
        <v>Rua José Felipe Ribeiro, s/n - Manduri - SP.</v>
      </c>
      <c r="C5" s="209"/>
      <c r="D5" s="209"/>
      <c r="E5" s="209"/>
      <c r="F5" s="28"/>
      <c r="G5" s="209"/>
      <c r="H5" s="209"/>
      <c r="I5" s="209"/>
      <c r="J5" s="209"/>
      <c r="K5" s="210"/>
      <c r="L5" s="211"/>
      <c r="M5" s="212"/>
      <c r="N5" s="21"/>
      <c r="O5" s="146"/>
      <c r="P5" s="146"/>
      <c r="Q5" s="146"/>
      <c r="R5" s="146"/>
      <c r="S5" s="146"/>
      <c r="T5" s="146"/>
      <c r="U5" s="146"/>
      <c r="V5" s="146"/>
      <c r="W5" s="204"/>
      <c r="X5" s="204"/>
    </row>
    <row r="6" spans="1:24" s="11" customFormat="1" ht="15.75" thickBot="1" x14ac:dyDescent="0.3">
      <c r="A6" s="8" t="s">
        <v>10</v>
      </c>
      <c r="B6" s="9" t="s">
        <v>22</v>
      </c>
      <c r="C6" s="9" t="s">
        <v>23</v>
      </c>
      <c r="D6" s="205" t="s">
        <v>24</v>
      </c>
      <c r="E6" s="156"/>
      <c r="F6" s="205" t="s">
        <v>25</v>
      </c>
      <c r="G6" s="206"/>
      <c r="H6" s="156"/>
      <c r="I6" s="205" t="s">
        <v>26</v>
      </c>
      <c r="J6" s="206"/>
      <c r="K6" s="207"/>
      <c r="L6" s="208"/>
      <c r="M6" s="152"/>
      <c r="N6" s="152"/>
      <c r="O6" s="10"/>
      <c r="P6" s="152"/>
      <c r="Q6" s="152"/>
      <c r="R6" s="152"/>
      <c r="S6" s="152"/>
      <c r="T6" s="152"/>
      <c r="U6" s="152"/>
      <c r="V6" s="152"/>
      <c r="W6" s="152"/>
      <c r="X6" s="152"/>
    </row>
    <row r="7" spans="1:24" s="11" customFormat="1" ht="15.75" thickBot="1" x14ac:dyDescent="0.3">
      <c r="A7" s="12">
        <v>1</v>
      </c>
      <c r="B7" s="120" t="str">
        <f>ORÇAMENTO!C14</f>
        <v>SERVIÇOS PRELIMINARES</v>
      </c>
      <c r="C7" s="14">
        <v>4528.71</v>
      </c>
      <c r="D7" s="196">
        <v>4528.71</v>
      </c>
      <c r="E7" s="197"/>
      <c r="F7" s="182"/>
      <c r="G7" s="183"/>
      <c r="H7" s="184"/>
      <c r="I7" s="180"/>
      <c r="J7" s="185"/>
      <c r="K7" s="186"/>
      <c r="L7" s="187">
        <f>SUM(D7:K7)/C7</f>
        <v>1</v>
      </c>
      <c r="M7" s="188"/>
      <c r="N7" s="188"/>
      <c r="O7" s="10"/>
      <c r="P7" s="189"/>
      <c r="Q7" s="189"/>
      <c r="R7" s="189"/>
      <c r="S7" s="192"/>
      <c r="T7" s="192"/>
      <c r="U7" s="192"/>
      <c r="V7" s="192"/>
      <c r="W7" s="192"/>
      <c r="X7" s="192"/>
    </row>
    <row r="8" spans="1:24" s="11" customFormat="1" ht="16.5" thickBot="1" x14ac:dyDescent="0.3">
      <c r="A8" s="12">
        <v>2</v>
      </c>
      <c r="B8" s="120" t="str">
        <f>VLOOKUP(A8,ORÇAMENTO!A16:I37, 3, FALSE)</f>
        <v>FUNDAÇÃO PROFUNDA - ESTACAS</v>
      </c>
      <c r="C8" s="14">
        <v>28078.94</v>
      </c>
      <c r="D8" s="196">
        <v>28078.94</v>
      </c>
      <c r="E8" s="197"/>
      <c r="F8" s="201"/>
      <c r="G8" s="202"/>
      <c r="H8" s="203"/>
      <c r="I8" s="198"/>
      <c r="J8" s="199"/>
      <c r="K8" s="200"/>
      <c r="L8" s="187">
        <f t="shared" ref="L8:L14" si="0">SUM(D8:K8)/C8</f>
        <v>1</v>
      </c>
      <c r="M8" s="188"/>
      <c r="N8" s="188"/>
      <c r="O8" s="10"/>
      <c r="P8" s="189"/>
      <c r="Q8" s="189"/>
      <c r="R8" s="189"/>
      <c r="S8" s="192"/>
      <c r="T8" s="192"/>
      <c r="U8" s="192"/>
      <c r="V8" s="179"/>
      <c r="W8" s="179"/>
      <c r="X8" s="179"/>
    </row>
    <row r="9" spans="1:24" s="11" customFormat="1" ht="16.5" thickBot="1" x14ac:dyDescent="0.3">
      <c r="A9" s="12">
        <v>3</v>
      </c>
      <c r="B9" s="120" t="str">
        <f>VLOOKUP(A9,ORÇAMENTO!A17:I38, 3, FALSE)</f>
        <v>INFRAESTRUTURA - BASE RESERVATÓRIO</v>
      </c>
      <c r="C9" s="14">
        <v>19715.510000000002</v>
      </c>
      <c r="D9" s="196">
        <v>985.77550000000019</v>
      </c>
      <c r="E9" s="197"/>
      <c r="F9" s="193">
        <v>18729.734500000002</v>
      </c>
      <c r="G9" s="194"/>
      <c r="H9" s="195"/>
      <c r="I9" s="198"/>
      <c r="J9" s="199"/>
      <c r="K9" s="200"/>
      <c r="L9" s="187">
        <f t="shared" si="0"/>
        <v>1</v>
      </c>
      <c r="M9" s="188"/>
      <c r="N9" s="188"/>
      <c r="O9" s="10"/>
      <c r="P9" s="189"/>
      <c r="Q9" s="189"/>
      <c r="R9" s="189"/>
      <c r="S9" s="192"/>
      <c r="T9" s="192"/>
      <c r="U9" s="192"/>
      <c r="V9" s="179"/>
      <c r="W9" s="179"/>
      <c r="X9" s="179"/>
    </row>
    <row r="10" spans="1:24" s="11" customFormat="1" ht="21.75" customHeight="1" thickBot="1" x14ac:dyDescent="0.3">
      <c r="A10" s="12">
        <v>4</v>
      </c>
      <c r="B10" s="120" t="str">
        <f>VLOOKUP(A10,ORÇAMENTO!A18:I39, 3, FALSE)</f>
        <v>SERVIÇOS COMPLEMENTARES</v>
      </c>
      <c r="C10" s="14">
        <v>323.68</v>
      </c>
      <c r="D10" s="191"/>
      <c r="E10" s="181"/>
      <c r="F10" s="193">
        <v>323.68</v>
      </c>
      <c r="G10" s="194"/>
      <c r="H10" s="195"/>
      <c r="I10" s="191"/>
      <c r="J10" s="185"/>
      <c r="K10" s="186"/>
      <c r="L10" s="187">
        <f t="shared" si="0"/>
        <v>1</v>
      </c>
      <c r="M10" s="188"/>
      <c r="N10" s="188"/>
      <c r="O10" s="10"/>
      <c r="P10" s="189"/>
      <c r="Q10" s="189"/>
      <c r="R10" s="189"/>
      <c r="S10" s="192"/>
      <c r="T10" s="192"/>
      <c r="U10" s="192"/>
      <c r="V10" s="179"/>
      <c r="W10" s="179"/>
      <c r="X10" s="179"/>
    </row>
    <row r="11" spans="1:24" s="11" customFormat="1" ht="16.5" thickBot="1" x14ac:dyDescent="0.3">
      <c r="A11" s="12">
        <v>5</v>
      </c>
      <c r="B11" s="13"/>
      <c r="C11" s="14"/>
      <c r="D11" s="191"/>
      <c r="E11" s="181"/>
      <c r="F11" s="182"/>
      <c r="G11" s="183"/>
      <c r="H11" s="184"/>
      <c r="I11" s="191"/>
      <c r="J11" s="185"/>
      <c r="K11" s="186"/>
      <c r="L11" s="187" t="e">
        <f t="shared" si="0"/>
        <v>#DIV/0!</v>
      </c>
      <c r="M11" s="188"/>
      <c r="N11" s="188"/>
      <c r="O11" s="10"/>
      <c r="P11" s="189"/>
      <c r="Q11" s="189"/>
      <c r="R11" s="189"/>
      <c r="S11" s="192"/>
      <c r="T11" s="192"/>
      <c r="U11" s="192"/>
      <c r="V11" s="179"/>
      <c r="W11" s="179"/>
      <c r="X11" s="179"/>
    </row>
    <row r="12" spans="1:24" s="11" customFormat="1" ht="16.5" thickBot="1" x14ac:dyDescent="0.3">
      <c r="A12" s="12">
        <v>6</v>
      </c>
      <c r="B12" s="13"/>
      <c r="C12" s="14"/>
      <c r="D12" s="191"/>
      <c r="E12" s="181"/>
      <c r="F12" s="182"/>
      <c r="G12" s="183"/>
      <c r="H12" s="184"/>
      <c r="I12" s="191"/>
      <c r="J12" s="185"/>
      <c r="K12" s="186"/>
      <c r="L12" s="187" t="e">
        <f t="shared" si="0"/>
        <v>#DIV/0!</v>
      </c>
      <c r="M12" s="188"/>
      <c r="N12" s="188"/>
      <c r="O12" s="10"/>
      <c r="P12" s="189"/>
      <c r="Q12" s="189"/>
      <c r="R12" s="189"/>
      <c r="S12" s="192"/>
      <c r="T12" s="192"/>
      <c r="U12" s="192"/>
      <c r="V12" s="179"/>
      <c r="W12" s="179"/>
      <c r="X12" s="179"/>
    </row>
    <row r="13" spans="1:24" s="11" customFormat="1" ht="16.5" thickBot="1" x14ac:dyDescent="0.3">
      <c r="A13" s="12">
        <v>7</v>
      </c>
      <c r="B13" s="13"/>
      <c r="C13" s="14"/>
      <c r="D13" s="191"/>
      <c r="E13" s="181"/>
      <c r="F13" s="182"/>
      <c r="G13" s="183"/>
      <c r="H13" s="184"/>
      <c r="I13" s="180"/>
      <c r="J13" s="185"/>
      <c r="K13" s="186"/>
      <c r="L13" s="187" t="e">
        <f t="shared" si="0"/>
        <v>#DIV/0!</v>
      </c>
      <c r="M13" s="188"/>
      <c r="N13" s="188"/>
      <c r="O13" s="10"/>
      <c r="P13" s="189"/>
      <c r="Q13" s="189"/>
      <c r="R13" s="189"/>
      <c r="S13" s="192"/>
      <c r="T13" s="192"/>
      <c r="U13" s="192"/>
      <c r="V13" s="179"/>
      <c r="W13" s="179"/>
      <c r="X13" s="179"/>
    </row>
    <row r="14" spans="1:24" s="11" customFormat="1" ht="16.5" thickBot="1" x14ac:dyDescent="0.3">
      <c r="A14" s="12">
        <v>8</v>
      </c>
      <c r="B14" s="13"/>
      <c r="C14" s="14"/>
      <c r="D14" s="180"/>
      <c r="E14" s="181"/>
      <c r="F14" s="182"/>
      <c r="G14" s="183"/>
      <c r="H14" s="184"/>
      <c r="I14" s="180"/>
      <c r="J14" s="185"/>
      <c r="K14" s="186"/>
      <c r="L14" s="187" t="e">
        <f t="shared" si="0"/>
        <v>#DIV/0!</v>
      </c>
      <c r="M14" s="188"/>
      <c r="N14" s="188"/>
      <c r="O14" s="10"/>
      <c r="P14" s="189"/>
      <c r="Q14" s="189"/>
      <c r="R14" s="189"/>
      <c r="S14" s="190"/>
      <c r="T14" s="190"/>
      <c r="U14" s="190"/>
      <c r="V14" s="179"/>
      <c r="W14" s="179"/>
      <c r="X14" s="179"/>
    </row>
    <row r="15" spans="1:24" s="11" customFormat="1" ht="16.5" thickBot="1" x14ac:dyDescent="0.3">
      <c r="A15" s="15"/>
      <c r="B15" s="16"/>
      <c r="C15" s="17"/>
      <c r="D15" s="171"/>
      <c r="E15" s="172"/>
      <c r="F15" s="173"/>
      <c r="G15" s="174"/>
      <c r="H15" s="175"/>
      <c r="I15" s="171"/>
      <c r="J15" s="176"/>
      <c r="K15" s="177"/>
      <c r="L15" s="178"/>
      <c r="M15" s="152"/>
      <c r="N15" s="152"/>
      <c r="O15" s="18"/>
      <c r="P15" s="152"/>
      <c r="Q15" s="152"/>
      <c r="R15" s="152"/>
      <c r="S15" s="152"/>
      <c r="T15" s="152"/>
      <c r="U15" s="152"/>
      <c r="V15" s="152"/>
      <c r="W15" s="152"/>
      <c r="X15" s="152"/>
    </row>
    <row r="16" spans="1:24" s="11" customFormat="1" ht="15.75" thickBot="1" x14ac:dyDescent="0.3">
      <c r="A16" s="153" t="s">
        <v>27</v>
      </c>
      <c r="B16" s="154"/>
      <c r="C16" s="19">
        <v>52646.840000000004</v>
      </c>
      <c r="D16" s="155">
        <v>33593.425499999998</v>
      </c>
      <c r="E16" s="156"/>
      <c r="F16" s="165">
        <v>19053.414500000003</v>
      </c>
      <c r="G16" s="166"/>
      <c r="H16" s="167"/>
      <c r="I16" s="165">
        <f>SUM(I7:K15)</f>
        <v>0</v>
      </c>
      <c r="J16" s="166"/>
      <c r="K16" s="168"/>
      <c r="L16" s="169"/>
      <c r="M16" s="170"/>
      <c r="N16" s="170"/>
      <c r="O16" s="10"/>
      <c r="P16" s="152"/>
      <c r="Q16" s="152"/>
      <c r="R16" s="152"/>
      <c r="S16" s="152"/>
      <c r="T16" s="152"/>
      <c r="U16" s="152"/>
      <c r="V16" s="152"/>
      <c r="W16" s="152"/>
      <c r="X16" s="152"/>
    </row>
    <row r="17" spans="1:24" s="11" customFormat="1" ht="15.75" thickBot="1" x14ac:dyDescent="0.3">
      <c r="A17" s="153" t="s">
        <v>28</v>
      </c>
      <c r="B17" s="154"/>
      <c r="C17" s="20"/>
      <c r="D17" s="155">
        <v>33593.425499999998</v>
      </c>
      <c r="E17" s="156"/>
      <c r="F17" s="157">
        <v>52646.84</v>
      </c>
      <c r="G17" s="158"/>
      <c r="H17" s="159"/>
      <c r="I17" s="160"/>
      <c r="J17" s="161"/>
      <c r="K17" s="162"/>
      <c r="L17" s="163"/>
      <c r="M17" s="164"/>
      <c r="N17" s="164"/>
      <c r="O17" s="10"/>
      <c r="P17" s="152"/>
      <c r="Q17" s="152"/>
      <c r="R17" s="152"/>
      <c r="S17" s="152"/>
      <c r="T17" s="152"/>
      <c r="U17" s="152"/>
      <c r="V17" s="152"/>
      <c r="W17" s="152"/>
      <c r="X17" s="152"/>
    </row>
    <row r="18" spans="1:24" s="22" customFormat="1" x14ac:dyDescent="0.25">
      <c r="A18" s="29"/>
      <c r="B18" s="30"/>
      <c r="C18" s="31"/>
      <c r="D18" s="32"/>
      <c r="E18" s="33"/>
      <c r="F18" s="34"/>
      <c r="G18" s="151"/>
      <c r="H18" s="151"/>
      <c r="I18" s="151"/>
      <c r="J18" s="151"/>
      <c r="K18" s="35"/>
      <c r="L18" s="147"/>
      <c r="M18" s="146"/>
      <c r="N18" s="146"/>
      <c r="O18" s="21"/>
      <c r="P18" s="146"/>
      <c r="Q18" s="146"/>
      <c r="R18" s="146"/>
      <c r="S18" s="146"/>
      <c r="T18" s="146"/>
      <c r="U18" s="146"/>
      <c r="V18" s="146"/>
      <c r="W18" s="146"/>
      <c r="X18" s="146"/>
    </row>
    <row r="19" spans="1:24" s="22" customFormat="1" x14ac:dyDescent="0.25">
      <c r="A19" s="148" t="str">
        <f>ORÇAMENTO!C40</f>
        <v>Manduri, 19 de Fevereiro de 2018.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50"/>
      <c r="L19" s="147"/>
      <c r="M19" s="146"/>
      <c r="N19" s="146"/>
      <c r="O19" s="21"/>
      <c r="P19" s="146"/>
      <c r="Q19" s="146"/>
      <c r="R19" s="146"/>
      <c r="S19" s="146"/>
      <c r="T19" s="146"/>
      <c r="U19" s="146"/>
      <c r="V19" s="146"/>
      <c r="W19" s="146"/>
      <c r="X19" s="146"/>
    </row>
    <row r="20" spans="1:24" s="22" customFormat="1" x14ac:dyDescent="0.25">
      <c r="A20" s="36"/>
      <c r="B20" s="37"/>
      <c r="C20" s="38"/>
      <c r="D20" s="38"/>
      <c r="E20" s="26"/>
      <c r="F20" s="26"/>
      <c r="G20" s="147"/>
      <c r="H20" s="147"/>
      <c r="I20" s="147"/>
      <c r="J20" s="147"/>
      <c r="K20" s="39"/>
      <c r="L20" s="147"/>
      <c r="M20" s="146"/>
      <c r="N20" s="146"/>
      <c r="O20" s="21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1:24" s="22" customFormat="1" ht="53.25" customHeight="1" x14ac:dyDescent="0.25">
      <c r="A21" s="36"/>
      <c r="B21" s="37"/>
      <c r="C21" s="38"/>
      <c r="D21" s="38"/>
      <c r="E21" s="26"/>
      <c r="F21" s="26"/>
      <c r="G21" s="147"/>
      <c r="H21" s="147"/>
      <c r="I21" s="147"/>
      <c r="J21" s="147"/>
      <c r="K21" s="39"/>
      <c r="L21" s="147"/>
      <c r="M21" s="146"/>
      <c r="N21" s="146"/>
      <c r="O21" s="21"/>
      <c r="P21" s="146"/>
      <c r="Q21" s="146"/>
      <c r="R21" s="146"/>
      <c r="S21" s="146"/>
      <c r="T21" s="146"/>
      <c r="U21" s="146"/>
      <c r="V21" s="146"/>
      <c r="W21" s="146"/>
      <c r="X21" s="146"/>
    </row>
    <row r="22" spans="1:24" s="22" customForma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24" s="22" customForma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24" s="22" customFormat="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24" s="22" customFormat="1" ht="15.75" thickBot="1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5"/>
    </row>
  </sheetData>
  <mergeCells count="131">
    <mergeCell ref="J4:K4"/>
    <mergeCell ref="M4:N4"/>
    <mergeCell ref="O4:Q4"/>
    <mergeCell ref="R4:T4"/>
    <mergeCell ref="U4:W4"/>
    <mergeCell ref="A2:K2"/>
    <mergeCell ref="L2:N2"/>
    <mergeCell ref="P2:R2"/>
    <mergeCell ref="S2:U2"/>
    <mergeCell ref="V2:X2"/>
    <mergeCell ref="A3:K3"/>
    <mergeCell ref="L3:N3"/>
    <mergeCell ref="P3:R3"/>
    <mergeCell ref="S3:U3"/>
    <mergeCell ref="V3:X3"/>
    <mergeCell ref="W5:X5"/>
    <mergeCell ref="D6:E6"/>
    <mergeCell ref="F6:H6"/>
    <mergeCell ref="I6:K6"/>
    <mergeCell ref="L6:N6"/>
    <mergeCell ref="P6:R6"/>
    <mergeCell ref="S6:U6"/>
    <mergeCell ref="V6:X6"/>
    <mergeCell ref="B5:E5"/>
    <mergeCell ref="G5:K5"/>
    <mergeCell ref="L5:M5"/>
    <mergeCell ref="O5:P5"/>
    <mergeCell ref="Q5:S5"/>
    <mergeCell ref="T5:V5"/>
    <mergeCell ref="V7:X7"/>
    <mergeCell ref="D8:E8"/>
    <mergeCell ref="F8:H8"/>
    <mergeCell ref="I8:K8"/>
    <mergeCell ref="L8:N8"/>
    <mergeCell ref="P8:R8"/>
    <mergeCell ref="S8:U8"/>
    <mergeCell ref="V8:X8"/>
    <mergeCell ref="D7:E7"/>
    <mergeCell ref="F7:H7"/>
    <mergeCell ref="I7:K7"/>
    <mergeCell ref="L7:N7"/>
    <mergeCell ref="P7:R7"/>
    <mergeCell ref="S7:U7"/>
    <mergeCell ref="V9:X9"/>
    <mergeCell ref="D10:E10"/>
    <mergeCell ref="F10:H10"/>
    <mergeCell ref="I10:K10"/>
    <mergeCell ref="L10:N10"/>
    <mergeCell ref="P10:R10"/>
    <mergeCell ref="S10:U10"/>
    <mergeCell ref="V10:X10"/>
    <mergeCell ref="D9:E9"/>
    <mergeCell ref="F9:H9"/>
    <mergeCell ref="I9:K9"/>
    <mergeCell ref="L9:N9"/>
    <mergeCell ref="P9:R9"/>
    <mergeCell ref="S9:U9"/>
    <mergeCell ref="V11:X11"/>
    <mergeCell ref="D12:E12"/>
    <mergeCell ref="F12:H12"/>
    <mergeCell ref="I12:K12"/>
    <mergeCell ref="L12:N12"/>
    <mergeCell ref="P12:R12"/>
    <mergeCell ref="S12:U12"/>
    <mergeCell ref="V12:X12"/>
    <mergeCell ref="D11:E11"/>
    <mergeCell ref="F11:H11"/>
    <mergeCell ref="I11:K11"/>
    <mergeCell ref="L11:N11"/>
    <mergeCell ref="P11:R11"/>
    <mergeCell ref="S11:U11"/>
    <mergeCell ref="D15:E15"/>
    <mergeCell ref="F15:H15"/>
    <mergeCell ref="I15:K15"/>
    <mergeCell ref="L15:N15"/>
    <mergeCell ref="P15:R15"/>
    <mergeCell ref="S15:U15"/>
    <mergeCell ref="V15:X15"/>
    <mergeCell ref="V13:X13"/>
    <mergeCell ref="D14:E14"/>
    <mergeCell ref="F14:H14"/>
    <mergeCell ref="I14:K14"/>
    <mergeCell ref="L14:N14"/>
    <mergeCell ref="P14:R14"/>
    <mergeCell ref="S14:U14"/>
    <mergeCell ref="V14:X14"/>
    <mergeCell ref="D13:E13"/>
    <mergeCell ref="F13:H13"/>
    <mergeCell ref="I13:K13"/>
    <mergeCell ref="L13:N13"/>
    <mergeCell ref="P13:R13"/>
    <mergeCell ref="S13:U13"/>
    <mergeCell ref="G18:H18"/>
    <mergeCell ref="I18:J18"/>
    <mergeCell ref="L18:N18"/>
    <mergeCell ref="P18:R18"/>
    <mergeCell ref="S18:U18"/>
    <mergeCell ref="V18:X18"/>
    <mergeCell ref="S16:U16"/>
    <mergeCell ref="V16:X16"/>
    <mergeCell ref="A17:B17"/>
    <mergeCell ref="D17:E17"/>
    <mergeCell ref="F17:H17"/>
    <mergeCell ref="I17:K17"/>
    <mergeCell ref="L17:N17"/>
    <mergeCell ref="P17:R17"/>
    <mergeCell ref="S17:U17"/>
    <mergeCell ref="V17:X17"/>
    <mergeCell ref="A16:B16"/>
    <mergeCell ref="D16:E16"/>
    <mergeCell ref="F16:H16"/>
    <mergeCell ref="I16:K16"/>
    <mergeCell ref="L16:N16"/>
    <mergeCell ref="P16:R16"/>
    <mergeCell ref="V20:X20"/>
    <mergeCell ref="G21:H21"/>
    <mergeCell ref="I21:J21"/>
    <mergeCell ref="L21:N21"/>
    <mergeCell ref="P21:R21"/>
    <mergeCell ref="S21:U21"/>
    <mergeCell ref="V21:X21"/>
    <mergeCell ref="A19:K19"/>
    <mergeCell ref="L19:N19"/>
    <mergeCell ref="P19:R19"/>
    <mergeCell ref="S19:U19"/>
    <mergeCell ref="V19:X19"/>
    <mergeCell ref="G20:H20"/>
    <mergeCell ref="I20:J20"/>
    <mergeCell ref="L20:N20"/>
    <mergeCell ref="P20:R20"/>
    <mergeCell ref="S20:U20"/>
  </mergeCells>
  <pageMargins left="0.51181102362204722" right="0.51181102362204722" top="0.39370078740157483" bottom="0.78740157480314965" header="0.31496062992125984" footer="0.31496062992125984"/>
  <pageSetup paperSize="9" scale="88" orientation="landscape" r:id="rId1"/>
  <headerFooter>
    <oddFooter>&amp;C&amp;K00B050Rua: Bahia, Nº 270 – Centro – CNPJ: 03.515.669/0001-04 Manduri – SP – CEP: 18.780-000 Telefone: (14) 3356-1129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</vt:lpstr>
      <vt:lpstr>CRONOGRAMA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ENGENHARIA4</dc:creator>
  <cp:lastModifiedBy>pc</cp:lastModifiedBy>
  <cp:lastPrinted>2018-02-19T12:36:17Z</cp:lastPrinted>
  <dcterms:created xsi:type="dcterms:W3CDTF">2013-05-07T12:57:26Z</dcterms:created>
  <dcterms:modified xsi:type="dcterms:W3CDTF">2018-02-19T12:52:38Z</dcterms:modified>
</cp:coreProperties>
</file>